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Documents\Climate Smart Gardiner\"/>
    </mc:Choice>
  </mc:AlternateContent>
  <xr:revisionPtr revIDLastSave="0" documentId="13_ncr:1_{67D6BFAC-00CA-4866-B475-8DE3DDA9F36F}" xr6:coauthVersionLast="45" xr6:coauthVersionMax="45" xr10:uidLastSave="{00000000-0000-0000-0000-000000000000}"/>
  <bookViews>
    <workbookView xWindow="-120" yWindow="-120" windowWidth="20730" windowHeight="11160" xr2:uid="{D28A3877-F1E2-452C-9180-508A11CFD623}"/>
  </bookViews>
  <sheets>
    <sheet name="WHEELED VEH INV" sheetId="1" r:id="rId1"/>
    <sheet name="FUEL 12019" sheetId="2" r:id="rId2"/>
    <sheet name="FUEL FEB 2019" sheetId="3" r:id="rId3"/>
    <sheet name="FUEL32019" sheetId="9" r:id="rId4"/>
    <sheet name="FUEL42019" sheetId="7" r:id="rId5"/>
    <sheet name="FUEL52019" sheetId="10" r:id="rId6"/>
    <sheet name="FUEL JUN 2019" sheetId="5" r:id="rId7"/>
    <sheet name="FUEL JULY2019" sheetId="6" r:id="rId8"/>
    <sheet name="FUEL AUG2019" sheetId="12" r:id="rId9"/>
    <sheet name="FUEL 92019" sheetId="8" r:id="rId10"/>
    <sheet name="FUEL 102019" sheetId="11" r:id="rId11"/>
    <sheet name="FUEL NOV2019" sheetId="14" r:id="rId12"/>
    <sheet name="FUEL DEC 2019" sheetId="15" r:id="rId13"/>
    <sheet name="FUEL BY VEHICLE" sheetId="4" r:id="rId14"/>
  </sheets>
  <definedNames>
    <definedName name="_xlnm.Print_Area" localSheetId="13">'FUEL BY VEHICLE'!$A$1:$O$21</definedName>
    <definedName name="_xlnm.Print_Area" localSheetId="0">'WHEELED VEH INV'!$A$1:$G$78</definedName>
    <definedName name="_xlnm.Print_Titles" localSheetId="0">'WHEELED VEH INV'!$1:$1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7" i="1" l="1"/>
  <c r="D77" i="1"/>
  <c r="C77" i="1"/>
  <c r="B77" i="1"/>
  <c r="G57" i="1"/>
  <c r="E57" i="1"/>
  <c r="G18" i="1"/>
  <c r="F18" i="1"/>
  <c r="D18" i="1"/>
  <c r="C18" i="1"/>
  <c r="B18" i="1" l="1"/>
  <c r="N35" i="15"/>
  <c r="N34" i="15"/>
  <c r="N33" i="15"/>
  <c r="N32" i="15"/>
  <c r="N31" i="15"/>
  <c r="N30" i="15"/>
  <c r="N29" i="15"/>
  <c r="N28" i="15"/>
  <c r="N23" i="15"/>
  <c r="N22" i="15"/>
  <c r="N21" i="15"/>
  <c r="N20" i="15"/>
  <c r="N19" i="15"/>
  <c r="N18" i="15"/>
  <c r="N17" i="15"/>
  <c r="N16" i="15"/>
  <c r="N15" i="15"/>
  <c r="N14" i="15"/>
  <c r="N13" i="15"/>
  <c r="N12" i="15"/>
  <c r="N11" i="15"/>
  <c r="N10" i="15"/>
  <c r="N9" i="15"/>
  <c r="N8" i="15"/>
  <c r="N7" i="15"/>
  <c r="N6" i="15"/>
  <c r="N5" i="15"/>
  <c r="N35" i="14"/>
  <c r="N34" i="14"/>
  <c r="N33" i="14"/>
  <c r="N32" i="14"/>
  <c r="N31" i="14"/>
  <c r="N30" i="14"/>
  <c r="N29" i="14"/>
  <c r="N28" i="14"/>
  <c r="N25" i="15" l="1"/>
  <c r="N26" i="15" s="1"/>
  <c r="N35" i="8"/>
  <c r="N34" i="8"/>
  <c r="N33" i="8"/>
  <c r="N32" i="8"/>
  <c r="N31" i="8"/>
  <c r="N30" i="8"/>
  <c r="N29" i="8"/>
  <c r="N28" i="8"/>
  <c r="N35" i="12" l="1"/>
  <c r="N34" i="12"/>
  <c r="N33" i="12"/>
  <c r="N32" i="12"/>
  <c r="N31" i="12"/>
  <c r="N30" i="12"/>
  <c r="N29" i="12"/>
  <c r="N28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N8" i="12"/>
  <c r="N7" i="12"/>
  <c r="N6" i="12"/>
  <c r="N25" i="12" l="1"/>
  <c r="N26" i="12" s="1"/>
  <c r="N35" i="6"/>
  <c r="N34" i="6"/>
  <c r="N33" i="6"/>
  <c r="N32" i="6"/>
  <c r="N31" i="6"/>
  <c r="N30" i="6"/>
  <c r="N29" i="6"/>
  <c r="N26" i="6"/>
  <c r="N25" i="6"/>
  <c r="N33" i="5" l="1"/>
  <c r="N32" i="5"/>
  <c r="N26" i="5"/>
  <c r="N25" i="5"/>
  <c r="O32" i="4"/>
  <c r="N26" i="10"/>
  <c r="N36" i="10"/>
  <c r="N35" i="10"/>
  <c r="N34" i="10"/>
  <c r="N33" i="10"/>
  <c r="N32" i="10"/>
  <c r="N31" i="10"/>
  <c r="N30" i="10"/>
  <c r="O31" i="4" l="1"/>
  <c r="N30" i="7"/>
  <c r="N33" i="7"/>
  <c r="N34" i="7"/>
  <c r="N25" i="7" s="1"/>
  <c r="N26" i="7" s="1"/>
  <c r="N31" i="7"/>
  <c r="N32" i="7"/>
  <c r="O27" i="4"/>
  <c r="O35" i="4"/>
  <c r="O34" i="4"/>
  <c r="O30" i="4"/>
  <c r="O29" i="4"/>
  <c r="O28" i="4"/>
  <c r="O33" i="4"/>
  <c r="Q30" i="9"/>
  <c r="Q29" i="9"/>
  <c r="Q28" i="9"/>
  <c r="O38" i="4" l="1"/>
  <c r="O37" i="4"/>
  <c r="O36" i="4"/>
  <c r="O26" i="4"/>
  <c r="O23" i="3"/>
  <c r="O22" i="3"/>
  <c r="O21" i="3"/>
  <c r="O20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19" i="3"/>
  <c r="P26" i="2" l="1"/>
  <c r="P28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23" i="2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23" i="4" s="1"/>
  <c r="O7" i="4"/>
  <c r="O6" i="4"/>
  <c r="O5" i="4"/>
  <c r="O4" i="4"/>
  <c r="O3" i="4"/>
  <c r="O24" i="4" l="1"/>
  <c r="E75" i="1"/>
  <c r="D75" i="1"/>
  <c r="C75" i="1"/>
  <c r="B75" i="1"/>
  <c r="G55" i="1"/>
  <c r="G16" i="1"/>
  <c r="F16" i="1"/>
  <c r="D16" i="1"/>
  <c r="C16" i="1"/>
  <c r="N23" i="14" l="1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N6" i="14"/>
  <c r="N5" i="14"/>
  <c r="N33" i="11"/>
  <c r="N32" i="11"/>
  <c r="N31" i="11"/>
  <c r="N30" i="11"/>
  <c r="N29" i="11"/>
  <c r="N28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N7" i="11"/>
  <c r="N6" i="11"/>
  <c r="N5" i="11"/>
  <c r="N5" i="12"/>
  <c r="N29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Q19" i="9"/>
  <c r="Q23" i="9"/>
  <c r="Q22" i="9"/>
  <c r="Q21" i="9"/>
  <c r="Q20" i="9"/>
  <c r="Q18" i="9"/>
  <c r="Q17" i="9"/>
  <c r="Q16" i="9"/>
  <c r="Q15" i="9"/>
  <c r="Q14" i="9"/>
  <c r="Q13" i="9"/>
  <c r="Q12" i="9"/>
  <c r="Q11" i="9"/>
  <c r="Q10" i="9"/>
  <c r="Q9" i="9"/>
  <c r="Q8" i="9"/>
  <c r="Q7" i="9"/>
  <c r="Q6" i="9"/>
  <c r="Q5" i="9"/>
  <c r="N25" i="14" l="1"/>
  <c r="N26" i="14" s="1"/>
  <c r="N25" i="11"/>
  <c r="N26" i="11" s="1"/>
  <c r="N25" i="10"/>
  <c r="Q25" i="9"/>
  <c r="Q26" i="9" s="1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29" i="7"/>
  <c r="N28" i="7"/>
  <c r="N35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25" i="8" l="1"/>
  <c r="N26" i="8" s="1"/>
  <c r="N31" i="5"/>
  <c r="N30" i="5"/>
  <c r="N29" i="5"/>
  <c r="N28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28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O29" i="3"/>
  <c r="O28" i="3"/>
  <c r="P25" i="2"/>
  <c r="O25" i="3" l="1"/>
  <c r="O26" i="3" s="1"/>
  <c r="F57" i="1" l="1"/>
</calcChain>
</file>

<file path=xl/sharedStrings.xml><?xml version="1.0" encoding="utf-8"?>
<sst xmlns="http://schemas.openxmlformats.org/spreadsheetml/2006/main" count="970" uniqueCount="133">
  <si>
    <t>TOWN OF GARDINER FLEET INVENTORY</t>
  </si>
  <si>
    <t>YEAR</t>
  </si>
  <si>
    <t>MAKE</t>
  </si>
  <si>
    <t>MODEL</t>
  </si>
  <si>
    <t>MPG RATING</t>
  </si>
  <si>
    <t>FUNCTION</t>
  </si>
  <si>
    <t>FUEL USED</t>
  </si>
  <si>
    <t>AVER. COST OF FUEL/MILE</t>
  </si>
  <si>
    <t>ANNUAL MILES DRIVEN</t>
  </si>
  <si>
    <t>YEAR PURCHASED</t>
  </si>
  <si>
    <t>VEH. CLASS</t>
  </si>
  <si>
    <t>VEHICLE NUMBER</t>
  </si>
  <si>
    <t>INTERNATIONAL</t>
  </si>
  <si>
    <t xml:space="preserve">HEAVY </t>
  </si>
  <si>
    <t>DRIVE TRAIN (2, 4 or AWD)</t>
  </si>
  <si>
    <t>TYPE OF FUEL</t>
  </si>
  <si>
    <t>DIESEL</t>
  </si>
  <si>
    <t>MILEAGE</t>
  </si>
  <si>
    <t>2WD</t>
  </si>
  <si>
    <t>DUMP TRUCK, ROAD MAINT. PLOWING AND SANDING</t>
  </si>
  <si>
    <t>GVWR OVER 8,500 LBS</t>
  </si>
  <si>
    <t>N/A</t>
  </si>
  <si>
    <t>YES</t>
  </si>
  <si>
    <t>DODGE</t>
  </si>
  <si>
    <t>4 x 4</t>
  </si>
  <si>
    <t>MEDIUM</t>
  </si>
  <si>
    <t>MACK</t>
  </si>
  <si>
    <t xml:space="preserve">S2574 DUMP BODY </t>
  </si>
  <si>
    <t xml:space="preserve">RAM 3500 DUMP TRUCK </t>
  </si>
  <si>
    <t>HEAVY</t>
  </si>
  <si>
    <t xml:space="preserve">OWNING DEPT. </t>
  </si>
  <si>
    <t>HIGHWAYS</t>
  </si>
  <si>
    <t>BOBCAT</t>
  </si>
  <si>
    <t>SKID STEER LOADER</t>
  </si>
  <si>
    <t>N/A OFF ROAD</t>
  </si>
  <si>
    <t>PLOWING, SANDING, MOVEMENT OF MATERIALS</t>
  </si>
  <si>
    <t>OFF ROAD</t>
  </si>
  <si>
    <t>FORD</t>
  </si>
  <si>
    <t>F350</t>
  </si>
  <si>
    <t>CATERPILLAR</t>
  </si>
  <si>
    <t>430F2</t>
  </si>
  <si>
    <t>BACKHOE</t>
  </si>
  <si>
    <t>DAEWOO</t>
  </si>
  <si>
    <t>CHAMPION</t>
  </si>
  <si>
    <t>FRONT END LOADER</t>
  </si>
  <si>
    <t>GRADER</t>
  </si>
  <si>
    <t>730A</t>
  </si>
  <si>
    <t>CASE</t>
  </si>
  <si>
    <t>NEW HOLLAND</t>
  </si>
  <si>
    <t>4 X4</t>
  </si>
  <si>
    <t>TN70DT</t>
  </si>
  <si>
    <t>LEE BOY</t>
  </si>
  <si>
    <t>GRASS MOWER TRACTOR</t>
  </si>
  <si>
    <t>BUCKET TRUCK</t>
  </si>
  <si>
    <t>F350 XL</t>
  </si>
  <si>
    <t>4WD</t>
  </si>
  <si>
    <t>MULTIPURPOSE, SANDING AND PLOWING</t>
  </si>
  <si>
    <t>ROAD REPAIR, ASPHALT ROLLER</t>
  </si>
  <si>
    <t>ROAD REPAIR, PAVER</t>
  </si>
  <si>
    <t>GU432</t>
  </si>
  <si>
    <t>DUMP TRUCK, ROAD REPAIR, PLOWING AND SANDING</t>
  </si>
  <si>
    <t xml:space="preserve">GU712 DUMP TRUCK </t>
  </si>
  <si>
    <t>GAS</t>
  </si>
  <si>
    <t>MEGA 250</t>
  </si>
  <si>
    <t>AWD</t>
  </si>
  <si>
    <t>4 X 4</t>
  </si>
  <si>
    <t>1 DRUM ROLLER</t>
  </si>
  <si>
    <t>TRACK</t>
  </si>
  <si>
    <t>2 WD</t>
  </si>
  <si>
    <t>FUELING RECORDS</t>
  </si>
  <si>
    <t>VEHICLE</t>
  </si>
  <si>
    <t>NUMBER</t>
  </si>
  <si>
    <t>FUEL</t>
  </si>
  <si>
    <t>FUEL TYPE</t>
  </si>
  <si>
    <t>OTHER</t>
  </si>
  <si>
    <t>16 LOADER</t>
  </si>
  <si>
    <t>TOTAL</t>
  </si>
  <si>
    <t>TOTAL GAS USED</t>
  </si>
  <si>
    <t>TOTAL DIESEL USED</t>
  </si>
  <si>
    <t>CHIPPER</t>
  </si>
  <si>
    <t>TOWN HALL MOWER</t>
  </si>
  <si>
    <t>PC138</t>
  </si>
  <si>
    <t>JAN</t>
  </si>
  <si>
    <t>FEB</t>
  </si>
  <si>
    <t>JUN</t>
  </si>
  <si>
    <t>SPRAY CAN</t>
  </si>
  <si>
    <t>JUL</t>
  </si>
  <si>
    <t>SWEEPER</t>
  </si>
  <si>
    <t>GENERATOR</t>
  </si>
  <si>
    <t>APR</t>
  </si>
  <si>
    <t>SEP</t>
  </si>
  <si>
    <t>MAR</t>
  </si>
  <si>
    <t>WACKER</t>
  </si>
  <si>
    <t>NP ROLLER</t>
  </si>
  <si>
    <t>MAY</t>
  </si>
  <si>
    <t>18 CHIPPER</t>
  </si>
  <si>
    <t>WEEDWACKER</t>
  </si>
  <si>
    <t>AUG</t>
  </si>
  <si>
    <t>OCT</t>
  </si>
  <si>
    <t>NOV</t>
  </si>
  <si>
    <t xml:space="preserve">TOTAL </t>
  </si>
  <si>
    <t>42FR DUMP</t>
  </si>
  <si>
    <t>CUSTOM</t>
  </si>
  <si>
    <t>18T101</t>
  </si>
  <si>
    <t>TRAILER</t>
  </si>
  <si>
    <t>EQUIPMENT TRAILER</t>
  </si>
  <si>
    <t>HOMEMADE</t>
  </si>
  <si>
    <t>PIPE TRAILER</t>
  </si>
  <si>
    <t>B20</t>
  </si>
  <si>
    <t>BIG TOW</t>
  </si>
  <si>
    <t>JAN 2020 ODOMETER</t>
  </si>
  <si>
    <t>FUEL BY VEHICLE 2018</t>
  </si>
  <si>
    <t>JAN 2019</t>
  </si>
  <si>
    <t xml:space="preserve">WATER </t>
  </si>
  <si>
    <t>TRANSFER</t>
  </si>
  <si>
    <t>DEC</t>
  </si>
  <si>
    <t>FEB 2019</t>
  </si>
  <si>
    <t xml:space="preserve">TOTAL GAS </t>
  </si>
  <si>
    <t>TOTAL DIESEL</t>
  </si>
  <si>
    <t>MARCH 2019</t>
  </si>
  <si>
    <t>PUSH MOWER</t>
  </si>
  <si>
    <t>TOWN HALL AND PARK MOWER</t>
  </si>
  <si>
    <t>TOWN HALL AND PARK MOTOR</t>
  </si>
  <si>
    <t>JUNE 2019</t>
  </si>
  <si>
    <t>TRANSFER TANK</t>
  </si>
  <si>
    <t>GAS CAN</t>
  </si>
  <si>
    <t>JULY 2019</t>
  </si>
  <si>
    <t>ÁUGUST 2019</t>
  </si>
  <si>
    <t>Sept 2019</t>
  </si>
  <si>
    <t>OCT 2019</t>
  </si>
  <si>
    <t>Nov 2019</t>
  </si>
  <si>
    <t>12,5</t>
  </si>
  <si>
    <t>Unsure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</si>
</sst>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&quot;$&quot;#,##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0" xfId="0" applyNumberFormat="1" applyFont="1"/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4" fillId="0" borderId="1" xfId="0" applyFont="1" applyBorder="1"/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/>
    <xf numFmtId="0" fontId="1" fillId="0" borderId="1" xfId="0" applyFont="1" applyFill="1" applyBorder="1" applyAlignment="1">
      <alignment horizontal="center" wrapText="1"/>
    </xf>
    <xf numFmtId="0" fontId="3" fillId="0" borderId="0" xfId="0" applyFont="1" applyFill="1" applyBorder="1"/>
    <xf numFmtId="0" fontId="0" fillId="0" borderId="1" xfId="0" applyBorder="1"/>
    <xf numFmtId="0" fontId="3" fillId="0" borderId="1" xfId="0" applyFont="1" applyBorder="1"/>
    <xf numFmtId="0" fontId="0" fillId="0" borderId="0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quotePrefix="1" applyNumberFormat="1" applyAlignment="1">
      <alignment horizontal="center"/>
    </xf>
    <xf numFmtId="0" fontId="0" fillId="0" borderId="1" xfId="0" applyFont="1" applyFill="1" applyBorder="1"/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4" xfId="0" applyFill="1" applyBorder="1"/>
    <xf numFmtId="0" fontId="3" fillId="0" borderId="1" xfId="0" applyFon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center" wrapText="1"/>
    </xf>
    <xf numFmtId="165" fontId="1" fillId="0" borderId="3" xfId="0" applyNumberFormat="1" applyFont="1" applyBorder="1" applyAlignment="1">
      <alignment horizontal="center" wrapText="1"/>
    </xf>
    <xf numFmtId="164" fontId="0" fillId="0" borderId="0" xfId="0" quotePrefix="1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7" fontId="0" fillId="0" borderId="0" xfId="0" quotePrefix="1" applyNumberForma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14" fontId="0" fillId="0" borderId="0" xfId="0" quotePrefix="1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828B0-1478-4AED-B5D5-C0283A4773B0}">
  <sheetPr>
    <pageSetUpPr fitToPage="1"/>
  </sheetPr>
  <dimension ref="A1:K78"/>
  <sheetViews>
    <sheetView tabSelected="1" topLeftCell="A65" workbookViewId="0">
      <selection activeCell="E79" sqref="E79"/>
    </sheetView>
  </sheetViews>
  <sheetFormatPr defaultRowHeight="14.25" x14ac:dyDescent="0.2"/>
  <cols>
    <col min="1" max="1" width="22.42578125" style="1" customWidth="1"/>
    <col min="2" max="7" width="17.7109375" style="4" customWidth="1"/>
    <col min="8" max="16384" width="9.140625" style="1"/>
  </cols>
  <sheetData>
    <row r="1" spans="1:7" ht="18" x14ac:dyDescent="0.25">
      <c r="A1" s="48" t="s">
        <v>0</v>
      </c>
      <c r="B1" s="48"/>
      <c r="C1" s="48"/>
      <c r="D1" s="48"/>
      <c r="E1" s="48"/>
      <c r="F1" s="48"/>
      <c r="G1" s="48"/>
    </row>
    <row r="3" spans="1:7" x14ac:dyDescent="0.2">
      <c r="A3" s="14" t="s">
        <v>11</v>
      </c>
      <c r="B3" s="16">
        <v>1</v>
      </c>
      <c r="C3" s="16">
        <v>5</v>
      </c>
      <c r="D3" s="16">
        <v>6</v>
      </c>
      <c r="E3" s="16">
        <v>7</v>
      </c>
      <c r="F3" s="16">
        <v>12</v>
      </c>
      <c r="G3" s="16">
        <v>14</v>
      </c>
    </row>
    <row r="4" spans="1:7" ht="24.75" customHeight="1" x14ac:dyDescent="0.2">
      <c r="A4" s="2" t="s">
        <v>30</v>
      </c>
      <c r="B4" s="7" t="s">
        <v>31</v>
      </c>
      <c r="C4" s="7" t="s">
        <v>31</v>
      </c>
      <c r="D4" s="7" t="s">
        <v>31</v>
      </c>
      <c r="E4" s="7" t="s">
        <v>31</v>
      </c>
      <c r="F4" s="7" t="s">
        <v>31</v>
      </c>
      <c r="G4" s="7" t="s">
        <v>31</v>
      </c>
    </row>
    <row r="5" spans="1:7" ht="24" customHeight="1" x14ac:dyDescent="0.2">
      <c r="A5" s="3" t="s">
        <v>1</v>
      </c>
      <c r="B5" s="7">
        <v>2020</v>
      </c>
      <c r="C5" s="7">
        <v>2016</v>
      </c>
      <c r="D5" s="7">
        <v>2018</v>
      </c>
      <c r="E5" s="7">
        <v>2018</v>
      </c>
      <c r="F5" s="7">
        <v>1997</v>
      </c>
      <c r="G5" s="7">
        <v>2015</v>
      </c>
    </row>
    <row r="6" spans="1:7" ht="21.75" customHeight="1" x14ac:dyDescent="0.2">
      <c r="A6" s="3" t="s">
        <v>9</v>
      </c>
      <c r="B6" s="7">
        <v>2020</v>
      </c>
      <c r="C6" s="7">
        <v>2016</v>
      </c>
      <c r="D6" s="7">
        <v>2018</v>
      </c>
      <c r="E6" s="7">
        <v>2018</v>
      </c>
      <c r="F6" s="7">
        <v>1997</v>
      </c>
      <c r="G6" s="7">
        <v>2014</v>
      </c>
    </row>
    <row r="7" spans="1:7" ht="29.25" customHeight="1" x14ac:dyDescent="0.2">
      <c r="A7" s="3" t="s">
        <v>2</v>
      </c>
      <c r="B7" s="7" t="s">
        <v>26</v>
      </c>
      <c r="C7" s="7" t="s">
        <v>23</v>
      </c>
      <c r="D7" s="7" t="s">
        <v>26</v>
      </c>
      <c r="E7" s="7" t="s">
        <v>32</v>
      </c>
      <c r="F7" s="7" t="s">
        <v>12</v>
      </c>
      <c r="G7" s="7" t="s">
        <v>37</v>
      </c>
    </row>
    <row r="8" spans="1:7" ht="48" customHeight="1" x14ac:dyDescent="0.2">
      <c r="A8" s="3" t="s">
        <v>3</v>
      </c>
      <c r="B8" s="7" t="s">
        <v>101</v>
      </c>
      <c r="C8" s="7" t="s">
        <v>28</v>
      </c>
      <c r="D8" s="13" t="s">
        <v>61</v>
      </c>
      <c r="E8" s="7" t="s">
        <v>33</v>
      </c>
      <c r="F8" s="7" t="s">
        <v>27</v>
      </c>
      <c r="G8" s="7" t="s">
        <v>38</v>
      </c>
    </row>
    <row r="9" spans="1:7" ht="26.25" customHeight="1" x14ac:dyDescent="0.2">
      <c r="A9" s="3" t="s">
        <v>14</v>
      </c>
      <c r="B9" s="7"/>
      <c r="C9" s="7" t="s">
        <v>24</v>
      </c>
      <c r="D9" s="7" t="s">
        <v>18</v>
      </c>
      <c r="E9" s="7" t="s">
        <v>18</v>
      </c>
      <c r="F9" s="7" t="s">
        <v>18</v>
      </c>
      <c r="G9" s="7" t="s">
        <v>24</v>
      </c>
    </row>
    <row r="10" spans="1:7" ht="26.25" customHeight="1" x14ac:dyDescent="0.2">
      <c r="A10" s="3" t="s">
        <v>15</v>
      </c>
      <c r="B10" s="7" t="s">
        <v>16</v>
      </c>
      <c r="C10" s="13" t="s">
        <v>16</v>
      </c>
      <c r="D10" s="7" t="s">
        <v>16</v>
      </c>
      <c r="E10" s="7" t="s">
        <v>16</v>
      </c>
      <c r="F10" s="7" t="s">
        <v>16</v>
      </c>
      <c r="G10" s="13" t="s">
        <v>62</v>
      </c>
    </row>
    <row r="11" spans="1:7" ht="29.25" customHeight="1" x14ac:dyDescent="0.2">
      <c r="A11" s="3" t="s">
        <v>4</v>
      </c>
      <c r="B11" s="7" t="s">
        <v>21</v>
      </c>
      <c r="C11" s="7" t="s">
        <v>21</v>
      </c>
      <c r="D11" s="7" t="s">
        <v>21</v>
      </c>
      <c r="E11" s="7" t="s">
        <v>34</v>
      </c>
      <c r="F11" s="7" t="s">
        <v>21</v>
      </c>
      <c r="G11" s="7" t="s">
        <v>21</v>
      </c>
    </row>
    <row r="12" spans="1:7" s="6" customFormat="1" ht="29.25" customHeight="1" x14ac:dyDescent="0.2">
      <c r="A12" s="5" t="s">
        <v>110</v>
      </c>
      <c r="B12" s="8">
        <v>819</v>
      </c>
      <c r="C12" s="8">
        <v>47252</v>
      </c>
      <c r="D12" s="8">
        <v>7344</v>
      </c>
      <c r="E12" s="8" t="s">
        <v>34</v>
      </c>
      <c r="F12" s="8">
        <v>131068</v>
      </c>
      <c r="G12" s="8">
        <v>38567</v>
      </c>
    </row>
    <row r="13" spans="1:7" ht="36" customHeight="1" x14ac:dyDescent="0.2">
      <c r="A13" s="3" t="s">
        <v>10</v>
      </c>
      <c r="B13" s="7" t="s">
        <v>13</v>
      </c>
      <c r="C13" s="7" t="s">
        <v>25</v>
      </c>
      <c r="D13" s="7" t="s">
        <v>29</v>
      </c>
      <c r="E13" s="7" t="s">
        <v>36</v>
      </c>
      <c r="F13" s="7" t="s">
        <v>29</v>
      </c>
      <c r="G13" s="7" t="s">
        <v>25</v>
      </c>
    </row>
    <row r="14" spans="1:7" ht="32.25" customHeight="1" x14ac:dyDescent="0.2">
      <c r="A14" s="3" t="s">
        <v>20</v>
      </c>
      <c r="B14" s="7" t="s">
        <v>22</v>
      </c>
      <c r="C14" s="7" t="s">
        <v>22</v>
      </c>
      <c r="D14" s="7" t="s">
        <v>22</v>
      </c>
      <c r="E14" s="7" t="s">
        <v>34</v>
      </c>
      <c r="F14" s="7" t="s">
        <v>22</v>
      </c>
      <c r="G14" s="7" t="s">
        <v>22</v>
      </c>
    </row>
    <row r="15" spans="1:7" ht="73.5" customHeight="1" x14ac:dyDescent="0.2">
      <c r="A15" s="3" t="s">
        <v>5</v>
      </c>
      <c r="B15" s="7" t="s">
        <v>19</v>
      </c>
      <c r="C15" s="7" t="s">
        <v>19</v>
      </c>
      <c r="D15" s="7" t="s">
        <v>19</v>
      </c>
      <c r="E15" s="7" t="s">
        <v>35</v>
      </c>
      <c r="F15" s="7" t="s">
        <v>19</v>
      </c>
      <c r="G15" s="7" t="s">
        <v>19</v>
      </c>
    </row>
    <row r="16" spans="1:7" s="6" customFormat="1" ht="28.5" x14ac:dyDescent="0.2">
      <c r="A16" s="5" t="s">
        <v>8</v>
      </c>
      <c r="B16" s="8">
        <v>819</v>
      </c>
      <c r="C16" s="8">
        <f>47252-33930</f>
        <v>13322</v>
      </c>
      <c r="D16" s="8">
        <f>7344-3733</f>
        <v>3611</v>
      </c>
      <c r="E16" s="8" t="s">
        <v>34</v>
      </c>
      <c r="F16" s="8">
        <f>131028-128371</f>
        <v>2657</v>
      </c>
      <c r="G16" s="8">
        <f>38567-28300</f>
        <v>10267</v>
      </c>
    </row>
    <row r="17" spans="1:7" ht="24.75" customHeight="1" x14ac:dyDescent="0.2">
      <c r="A17" s="3" t="s">
        <v>6</v>
      </c>
      <c r="B17" s="7">
        <v>193.5</v>
      </c>
      <c r="C17" s="7">
        <v>1038.5999999999999</v>
      </c>
      <c r="D17" s="7">
        <v>828.5</v>
      </c>
      <c r="E17" s="7">
        <v>33.200000000000003</v>
      </c>
      <c r="F17" s="7">
        <v>632.1</v>
      </c>
      <c r="G17" s="7">
        <v>875</v>
      </c>
    </row>
    <row r="18" spans="1:7" x14ac:dyDescent="0.2">
      <c r="A18" s="49" t="s">
        <v>7</v>
      </c>
      <c r="B18" s="47">
        <f>(B17*2.37)/B16</f>
        <v>0.55994505494505498</v>
      </c>
      <c r="C18" s="47">
        <f>(C17*2.37)/C16</f>
        <v>0.18476820297252664</v>
      </c>
      <c r="D18" s="47">
        <f>(D17*2.37)/D16</f>
        <v>0.54376765438936581</v>
      </c>
      <c r="E18" s="45" t="s">
        <v>34</v>
      </c>
      <c r="F18" s="47">
        <f>(F17*2.37)/F16</f>
        <v>0.56382273240496805</v>
      </c>
      <c r="G18" s="47">
        <f>(G17*2.21)/G16</f>
        <v>0.18834615759228596</v>
      </c>
    </row>
    <row r="19" spans="1:7" x14ac:dyDescent="0.2">
      <c r="A19" s="49"/>
      <c r="B19" s="47"/>
      <c r="C19" s="47"/>
      <c r="D19" s="47"/>
      <c r="E19" s="46"/>
      <c r="F19" s="47"/>
      <c r="G19" s="47"/>
    </row>
    <row r="20" spans="1:7" x14ac:dyDescent="0.2">
      <c r="A20" s="9"/>
      <c r="B20" s="10"/>
      <c r="C20" s="10"/>
      <c r="D20" s="10"/>
      <c r="E20" s="10"/>
      <c r="F20" s="10"/>
      <c r="G20" s="10"/>
    </row>
    <row r="22" spans="1:7" x14ac:dyDescent="0.2">
      <c r="A22" s="14" t="s">
        <v>11</v>
      </c>
      <c r="B22" s="16">
        <v>15</v>
      </c>
      <c r="C22" s="16">
        <v>16</v>
      </c>
      <c r="D22" s="16">
        <v>17</v>
      </c>
      <c r="E22" s="16">
        <v>19</v>
      </c>
      <c r="F22" s="16">
        <v>20</v>
      </c>
      <c r="G22" s="16">
        <v>21</v>
      </c>
    </row>
    <row r="23" spans="1:7" x14ac:dyDescent="0.2">
      <c r="A23" s="2" t="s">
        <v>30</v>
      </c>
      <c r="B23" s="7" t="s">
        <v>31</v>
      </c>
      <c r="C23" s="7" t="s">
        <v>31</v>
      </c>
      <c r="D23" s="7" t="s">
        <v>31</v>
      </c>
      <c r="E23" s="7" t="s">
        <v>31</v>
      </c>
      <c r="F23" s="7" t="s">
        <v>31</v>
      </c>
      <c r="G23" s="32" t="s">
        <v>31</v>
      </c>
    </row>
    <row r="24" spans="1:7" x14ac:dyDescent="0.2">
      <c r="A24" s="3" t="s">
        <v>1</v>
      </c>
      <c r="B24" s="7">
        <v>2017</v>
      </c>
      <c r="C24" s="7">
        <v>2001</v>
      </c>
      <c r="D24" s="7">
        <v>1988</v>
      </c>
      <c r="E24" s="7">
        <v>1986</v>
      </c>
      <c r="F24" s="7">
        <v>2005</v>
      </c>
      <c r="G24" s="32">
        <v>1980</v>
      </c>
    </row>
    <row r="25" spans="1:7" x14ac:dyDescent="0.2">
      <c r="A25" s="3" t="s">
        <v>9</v>
      </c>
      <c r="B25" s="7">
        <v>2017</v>
      </c>
      <c r="C25" s="7">
        <v>2002</v>
      </c>
      <c r="D25" s="7">
        <v>1987</v>
      </c>
      <c r="E25" s="7">
        <v>1986</v>
      </c>
      <c r="F25" s="7">
        <v>2005</v>
      </c>
      <c r="G25" s="32">
        <v>1980</v>
      </c>
    </row>
    <row r="26" spans="1:7" x14ac:dyDescent="0.2">
      <c r="A26" s="3" t="s">
        <v>2</v>
      </c>
      <c r="B26" s="7" t="s">
        <v>39</v>
      </c>
      <c r="C26" s="7" t="s">
        <v>42</v>
      </c>
      <c r="D26" s="7" t="s">
        <v>43</v>
      </c>
      <c r="E26" s="7" t="s">
        <v>47</v>
      </c>
      <c r="F26" s="7" t="s">
        <v>48</v>
      </c>
      <c r="G26" s="32" t="s">
        <v>102</v>
      </c>
    </row>
    <row r="27" spans="1:7" x14ac:dyDescent="0.2">
      <c r="A27" s="3" t="s">
        <v>3</v>
      </c>
      <c r="B27" s="13" t="s">
        <v>40</v>
      </c>
      <c r="C27" s="13" t="s">
        <v>63</v>
      </c>
      <c r="D27" s="13" t="s">
        <v>46</v>
      </c>
      <c r="E27" s="13">
        <v>752</v>
      </c>
      <c r="F27" s="13" t="s">
        <v>50</v>
      </c>
      <c r="G27" s="32" t="s">
        <v>103</v>
      </c>
    </row>
    <row r="28" spans="1:7" ht="28.5" x14ac:dyDescent="0.2">
      <c r="A28" s="3" t="s">
        <v>14</v>
      </c>
      <c r="B28" s="13" t="s">
        <v>49</v>
      </c>
      <c r="C28" s="13" t="s">
        <v>64</v>
      </c>
      <c r="D28" s="13" t="s">
        <v>65</v>
      </c>
      <c r="E28" s="13" t="s">
        <v>66</v>
      </c>
      <c r="F28" s="13" t="s">
        <v>49</v>
      </c>
      <c r="G28" s="32" t="s">
        <v>104</v>
      </c>
    </row>
    <row r="29" spans="1:7" x14ac:dyDescent="0.2">
      <c r="A29" s="3" t="s">
        <v>15</v>
      </c>
      <c r="B29" s="13" t="s">
        <v>16</v>
      </c>
      <c r="C29" s="13" t="s">
        <v>16</v>
      </c>
      <c r="D29" s="13" t="s">
        <v>16</v>
      </c>
      <c r="E29" s="13" t="s">
        <v>16</v>
      </c>
      <c r="F29" s="13" t="s">
        <v>16</v>
      </c>
      <c r="G29" s="32" t="s">
        <v>21</v>
      </c>
    </row>
    <row r="30" spans="1:7" x14ac:dyDescent="0.2">
      <c r="A30" s="3" t="s">
        <v>4</v>
      </c>
      <c r="B30" s="8" t="s">
        <v>34</v>
      </c>
      <c r="C30" s="8" t="s">
        <v>34</v>
      </c>
      <c r="D30" s="8" t="s">
        <v>34</v>
      </c>
      <c r="E30" s="8" t="s">
        <v>34</v>
      </c>
      <c r="F30" s="8" t="s">
        <v>34</v>
      </c>
      <c r="G30" s="8" t="s">
        <v>34</v>
      </c>
    </row>
    <row r="31" spans="1:7" x14ac:dyDescent="0.2">
      <c r="A31" s="5" t="s">
        <v>17</v>
      </c>
      <c r="B31" s="8" t="s">
        <v>34</v>
      </c>
      <c r="C31" s="8" t="s">
        <v>34</v>
      </c>
      <c r="D31" s="8" t="s">
        <v>34</v>
      </c>
      <c r="E31" s="8" t="s">
        <v>34</v>
      </c>
      <c r="F31" s="8" t="s">
        <v>34</v>
      </c>
      <c r="G31" s="8" t="s">
        <v>34</v>
      </c>
    </row>
    <row r="32" spans="1:7" x14ac:dyDescent="0.2">
      <c r="A32" s="3" t="s">
        <v>10</v>
      </c>
      <c r="B32" s="7" t="s">
        <v>34</v>
      </c>
      <c r="C32" s="7" t="s">
        <v>34</v>
      </c>
      <c r="D32" s="7" t="s">
        <v>34</v>
      </c>
      <c r="E32" s="7" t="s">
        <v>34</v>
      </c>
      <c r="F32" s="7" t="s">
        <v>34</v>
      </c>
      <c r="G32" s="32" t="s">
        <v>34</v>
      </c>
    </row>
    <row r="33" spans="1:7" ht="28.5" x14ac:dyDescent="0.2">
      <c r="A33" s="3" t="s">
        <v>20</v>
      </c>
      <c r="B33" s="7" t="s">
        <v>34</v>
      </c>
      <c r="C33" s="7" t="s">
        <v>34</v>
      </c>
      <c r="D33" s="7" t="s">
        <v>34</v>
      </c>
      <c r="E33" s="7" t="s">
        <v>34</v>
      </c>
      <c r="F33" s="7" t="s">
        <v>34</v>
      </c>
      <c r="G33" s="32" t="s">
        <v>34</v>
      </c>
    </row>
    <row r="34" spans="1:7" ht="42.75" x14ac:dyDescent="0.2">
      <c r="A34" s="3" t="s">
        <v>5</v>
      </c>
      <c r="B34" s="7" t="s">
        <v>41</v>
      </c>
      <c r="C34" s="7" t="s">
        <v>44</v>
      </c>
      <c r="D34" s="7" t="s">
        <v>45</v>
      </c>
      <c r="E34" s="7" t="s">
        <v>57</v>
      </c>
      <c r="F34" s="7" t="s">
        <v>52</v>
      </c>
      <c r="G34" s="32" t="s">
        <v>105</v>
      </c>
    </row>
    <row r="35" spans="1:7" ht="28.5" x14ac:dyDescent="0.2">
      <c r="A35" s="5" t="s">
        <v>8</v>
      </c>
      <c r="B35" s="8" t="s">
        <v>34</v>
      </c>
      <c r="C35" s="8" t="s">
        <v>34</v>
      </c>
      <c r="D35" s="8" t="s">
        <v>34</v>
      </c>
      <c r="E35" s="8" t="s">
        <v>34</v>
      </c>
      <c r="F35" s="8" t="s">
        <v>34</v>
      </c>
      <c r="G35" s="8" t="s">
        <v>34</v>
      </c>
    </row>
    <row r="36" spans="1:7" x14ac:dyDescent="0.2">
      <c r="A36" s="3" t="s">
        <v>6</v>
      </c>
      <c r="B36" s="7">
        <v>638.9</v>
      </c>
      <c r="C36" s="7">
        <v>634</v>
      </c>
      <c r="D36" s="7">
        <v>0</v>
      </c>
      <c r="E36" s="7">
        <v>14</v>
      </c>
      <c r="F36" s="7">
        <v>162</v>
      </c>
      <c r="G36" s="32">
        <v>10</v>
      </c>
    </row>
    <row r="37" spans="1:7" x14ac:dyDescent="0.2">
      <c r="A37" s="49" t="s">
        <v>7</v>
      </c>
      <c r="B37" s="44" t="s">
        <v>34</v>
      </c>
      <c r="C37" s="44" t="s">
        <v>34</v>
      </c>
      <c r="D37" s="44" t="s">
        <v>34</v>
      </c>
      <c r="E37" s="44" t="s">
        <v>34</v>
      </c>
      <c r="F37" s="44" t="s">
        <v>34</v>
      </c>
      <c r="G37" s="44" t="s">
        <v>34</v>
      </c>
    </row>
    <row r="38" spans="1:7" x14ac:dyDescent="0.2">
      <c r="A38" s="49"/>
      <c r="B38" s="44"/>
      <c r="C38" s="44"/>
      <c r="D38" s="44"/>
      <c r="E38" s="44"/>
      <c r="F38" s="44"/>
      <c r="G38" s="44"/>
    </row>
    <row r="42" spans="1:7" x14ac:dyDescent="0.2">
      <c r="A42" s="14" t="s">
        <v>11</v>
      </c>
      <c r="B42" s="16">
        <v>22</v>
      </c>
      <c r="C42" s="16">
        <v>23</v>
      </c>
      <c r="D42" s="16">
        <v>25</v>
      </c>
      <c r="E42" s="15">
        <v>26</v>
      </c>
      <c r="F42" s="15">
        <v>27</v>
      </c>
      <c r="G42" s="15">
        <v>28</v>
      </c>
    </row>
    <row r="43" spans="1:7" x14ac:dyDescent="0.2">
      <c r="A43" s="2" t="s">
        <v>30</v>
      </c>
      <c r="B43" s="32" t="s">
        <v>31</v>
      </c>
      <c r="C43" s="32" t="s">
        <v>31</v>
      </c>
      <c r="D43" s="7" t="s">
        <v>31</v>
      </c>
      <c r="E43" s="13" t="s">
        <v>31</v>
      </c>
      <c r="F43" s="13" t="s">
        <v>31</v>
      </c>
      <c r="G43" s="13" t="s">
        <v>31</v>
      </c>
    </row>
    <row r="44" spans="1:7" x14ac:dyDescent="0.2">
      <c r="A44" s="3" t="s">
        <v>1</v>
      </c>
      <c r="B44" s="32">
        <v>1997</v>
      </c>
      <c r="C44" s="32">
        <v>2002</v>
      </c>
      <c r="D44" s="7">
        <v>2002</v>
      </c>
      <c r="E44" s="13">
        <v>1996</v>
      </c>
      <c r="F44" s="13">
        <v>2019</v>
      </c>
      <c r="G44" s="13">
        <v>2010</v>
      </c>
    </row>
    <row r="45" spans="1:7" x14ac:dyDescent="0.2">
      <c r="A45" s="3" t="s">
        <v>9</v>
      </c>
      <c r="B45" s="32">
        <v>1997</v>
      </c>
      <c r="C45" s="32">
        <v>2002</v>
      </c>
      <c r="D45" s="7">
        <v>2015</v>
      </c>
      <c r="E45" s="13">
        <v>2008</v>
      </c>
      <c r="F45" s="13">
        <v>2019</v>
      </c>
      <c r="G45" s="13">
        <v>2011</v>
      </c>
    </row>
    <row r="46" spans="1:7" x14ac:dyDescent="0.2">
      <c r="A46" s="3" t="s">
        <v>2</v>
      </c>
      <c r="B46" s="32" t="s">
        <v>106</v>
      </c>
      <c r="C46" s="32" t="s">
        <v>109</v>
      </c>
      <c r="D46" s="7" t="s">
        <v>51</v>
      </c>
      <c r="E46" s="13" t="s">
        <v>37</v>
      </c>
      <c r="F46" s="13" t="s">
        <v>37</v>
      </c>
      <c r="G46" s="13" t="s">
        <v>37</v>
      </c>
    </row>
    <row r="47" spans="1:7" x14ac:dyDescent="0.2">
      <c r="A47" s="3" t="s">
        <v>3</v>
      </c>
      <c r="B47" s="32" t="s">
        <v>21</v>
      </c>
      <c r="C47" s="32" t="s">
        <v>108</v>
      </c>
      <c r="D47" s="13">
        <v>7000</v>
      </c>
      <c r="E47" s="13" t="s">
        <v>53</v>
      </c>
      <c r="F47" s="13" t="s">
        <v>54</v>
      </c>
      <c r="G47" s="13" t="s">
        <v>38</v>
      </c>
    </row>
    <row r="48" spans="1:7" ht="28.5" x14ac:dyDescent="0.2">
      <c r="A48" s="3" t="s">
        <v>14</v>
      </c>
      <c r="B48" s="32" t="s">
        <v>21</v>
      </c>
      <c r="C48" s="32" t="s">
        <v>21</v>
      </c>
      <c r="D48" s="13" t="s">
        <v>67</v>
      </c>
      <c r="E48" s="13" t="s">
        <v>68</v>
      </c>
      <c r="F48" s="13" t="s">
        <v>55</v>
      </c>
      <c r="G48" s="13" t="s">
        <v>55</v>
      </c>
    </row>
    <row r="49" spans="1:11" x14ac:dyDescent="0.2">
      <c r="A49" s="3" t="s">
        <v>15</v>
      </c>
      <c r="B49" s="32" t="s">
        <v>21</v>
      </c>
      <c r="C49" s="32" t="s">
        <v>21</v>
      </c>
      <c r="D49" s="13" t="s">
        <v>16</v>
      </c>
      <c r="E49" s="13" t="s">
        <v>16</v>
      </c>
      <c r="F49" s="13" t="s">
        <v>62</v>
      </c>
      <c r="G49" s="13" t="s">
        <v>62</v>
      </c>
    </row>
    <row r="50" spans="1:11" x14ac:dyDescent="0.2">
      <c r="A50" s="3" t="s">
        <v>4</v>
      </c>
      <c r="B50" s="8" t="s">
        <v>34</v>
      </c>
      <c r="C50" s="8" t="s">
        <v>34</v>
      </c>
      <c r="D50" s="8" t="s">
        <v>34</v>
      </c>
      <c r="E50" s="8" t="s">
        <v>21</v>
      </c>
      <c r="F50" s="8" t="s">
        <v>21</v>
      </c>
      <c r="G50" s="8" t="s">
        <v>21</v>
      </c>
    </row>
    <row r="51" spans="1:11" x14ac:dyDescent="0.2">
      <c r="A51" s="5" t="s">
        <v>110</v>
      </c>
      <c r="B51" s="8" t="s">
        <v>34</v>
      </c>
      <c r="C51" s="8" t="s">
        <v>34</v>
      </c>
      <c r="D51" s="8" t="s">
        <v>34</v>
      </c>
      <c r="E51" s="8">
        <v>179164</v>
      </c>
      <c r="F51" s="8">
        <v>102339</v>
      </c>
      <c r="G51" s="8">
        <v>119045</v>
      </c>
    </row>
    <row r="52" spans="1:11" x14ac:dyDescent="0.2">
      <c r="A52" s="3" t="s">
        <v>10</v>
      </c>
      <c r="B52" s="32" t="s">
        <v>34</v>
      </c>
      <c r="C52" s="32" t="s">
        <v>34</v>
      </c>
      <c r="D52" s="7" t="s">
        <v>34</v>
      </c>
      <c r="E52" s="7" t="s">
        <v>29</v>
      </c>
      <c r="F52" s="7" t="s">
        <v>25</v>
      </c>
      <c r="G52" s="7" t="s">
        <v>25</v>
      </c>
    </row>
    <row r="53" spans="1:11" ht="28.5" x14ac:dyDescent="0.2">
      <c r="A53" s="3" t="s">
        <v>20</v>
      </c>
      <c r="B53" s="32" t="s">
        <v>34</v>
      </c>
      <c r="C53" s="32" t="s">
        <v>34</v>
      </c>
      <c r="D53" s="7" t="s">
        <v>34</v>
      </c>
      <c r="E53" s="7" t="s">
        <v>22</v>
      </c>
      <c r="F53" s="7" t="s">
        <v>22</v>
      </c>
      <c r="G53" s="7" t="s">
        <v>22</v>
      </c>
    </row>
    <row r="54" spans="1:11" ht="57" x14ac:dyDescent="0.2">
      <c r="A54" s="3" t="s">
        <v>5</v>
      </c>
      <c r="B54" s="32" t="s">
        <v>107</v>
      </c>
      <c r="C54" s="32" t="s">
        <v>105</v>
      </c>
      <c r="D54" s="7" t="s">
        <v>58</v>
      </c>
      <c r="E54" s="7" t="s">
        <v>53</v>
      </c>
      <c r="F54" s="7" t="s">
        <v>56</v>
      </c>
      <c r="G54" s="11" t="s">
        <v>60</v>
      </c>
    </row>
    <row r="55" spans="1:11" ht="28.5" x14ac:dyDescent="0.2">
      <c r="A55" s="5" t="s">
        <v>8</v>
      </c>
      <c r="B55" s="8" t="s">
        <v>34</v>
      </c>
      <c r="C55" s="8" t="s">
        <v>34</v>
      </c>
      <c r="D55" s="8" t="s">
        <v>34</v>
      </c>
      <c r="E55" s="8">
        <v>103.6</v>
      </c>
      <c r="F55" s="8" t="s">
        <v>132</v>
      </c>
      <c r="G55" s="8">
        <f>119045-105575</f>
        <v>13470</v>
      </c>
      <c r="K55" s="45"/>
    </row>
    <row r="56" spans="1:11" x14ac:dyDescent="0.2">
      <c r="A56" s="3" t="s">
        <v>6</v>
      </c>
      <c r="B56" s="32">
        <v>0</v>
      </c>
      <c r="C56" s="32">
        <v>0</v>
      </c>
      <c r="D56" s="7">
        <v>10</v>
      </c>
      <c r="E56" s="7">
        <v>127.3</v>
      </c>
      <c r="F56" s="7">
        <v>1602.5</v>
      </c>
      <c r="G56" s="7">
        <v>1510.6</v>
      </c>
      <c r="K56" s="46"/>
    </row>
    <row r="57" spans="1:11" x14ac:dyDescent="0.2">
      <c r="A57" s="49" t="s">
        <v>7</v>
      </c>
      <c r="B57" s="44" t="s">
        <v>34</v>
      </c>
      <c r="C57" s="44" t="s">
        <v>34</v>
      </c>
      <c r="D57" s="44" t="s">
        <v>34</v>
      </c>
      <c r="E57" s="47">
        <f>(E56*2.37)/E55</f>
        <v>2.9121718146718152</v>
      </c>
      <c r="F57" s="47" t="e">
        <f>(F56*1.85)/F55</f>
        <v>#VALUE!</v>
      </c>
      <c r="G57" s="47">
        <f>(G56*2.21)/G55</f>
        <v>0.24784157386785449</v>
      </c>
    </row>
    <row r="58" spans="1:11" x14ac:dyDescent="0.2">
      <c r="A58" s="49"/>
      <c r="B58" s="44"/>
      <c r="C58" s="44"/>
      <c r="D58" s="44"/>
      <c r="E58" s="47"/>
      <c r="F58" s="47"/>
      <c r="G58" s="47"/>
    </row>
    <row r="62" spans="1:11" x14ac:dyDescent="0.2">
      <c r="A62" s="14" t="s">
        <v>11</v>
      </c>
      <c r="B62" s="15">
        <v>29</v>
      </c>
      <c r="C62" s="16">
        <v>30</v>
      </c>
      <c r="D62" s="16">
        <v>31</v>
      </c>
      <c r="E62" s="16">
        <v>32</v>
      </c>
    </row>
    <row r="63" spans="1:11" x14ac:dyDescent="0.2">
      <c r="A63" s="2" t="s">
        <v>30</v>
      </c>
      <c r="B63" s="13" t="s">
        <v>31</v>
      </c>
      <c r="C63" s="32" t="s">
        <v>31</v>
      </c>
      <c r="D63" s="7" t="s">
        <v>31</v>
      </c>
      <c r="E63" s="11" t="s">
        <v>31</v>
      </c>
    </row>
    <row r="64" spans="1:11" x14ac:dyDescent="0.2">
      <c r="A64" s="3" t="s">
        <v>1</v>
      </c>
      <c r="B64" s="13">
        <v>2009</v>
      </c>
      <c r="C64" s="32">
        <v>2013</v>
      </c>
      <c r="D64" s="7">
        <v>2013</v>
      </c>
      <c r="E64" s="11">
        <v>2013</v>
      </c>
    </row>
    <row r="65" spans="1:5" x14ac:dyDescent="0.2">
      <c r="A65" s="3" t="s">
        <v>9</v>
      </c>
      <c r="B65" s="13">
        <v>2009</v>
      </c>
      <c r="C65" s="32">
        <v>2013</v>
      </c>
      <c r="D65" s="7">
        <v>2013</v>
      </c>
      <c r="E65" s="11">
        <v>2013</v>
      </c>
    </row>
    <row r="66" spans="1:5" x14ac:dyDescent="0.2">
      <c r="A66" s="3" t="s">
        <v>2</v>
      </c>
      <c r="B66" s="13" t="s">
        <v>12</v>
      </c>
      <c r="C66" s="32" t="s">
        <v>26</v>
      </c>
      <c r="D66" s="7" t="s">
        <v>26</v>
      </c>
      <c r="E66" s="11" t="s">
        <v>26</v>
      </c>
    </row>
    <row r="67" spans="1:5" x14ac:dyDescent="0.2">
      <c r="A67" s="3" t="s">
        <v>3</v>
      </c>
      <c r="B67" s="13">
        <v>7500</v>
      </c>
      <c r="C67" s="32" t="s">
        <v>59</v>
      </c>
      <c r="D67" s="11" t="s">
        <v>59</v>
      </c>
      <c r="E67" s="11" t="s">
        <v>59</v>
      </c>
    </row>
    <row r="68" spans="1:5" ht="28.5" x14ac:dyDescent="0.2">
      <c r="A68" s="3" t="s">
        <v>14</v>
      </c>
      <c r="B68" s="13" t="s">
        <v>68</v>
      </c>
      <c r="C68" s="32" t="s">
        <v>18</v>
      </c>
      <c r="D68" s="11" t="s">
        <v>18</v>
      </c>
      <c r="E68" s="11" t="s">
        <v>18</v>
      </c>
    </row>
    <row r="69" spans="1:5" x14ac:dyDescent="0.2">
      <c r="A69" s="3" t="s">
        <v>15</v>
      </c>
      <c r="B69" s="13" t="s">
        <v>16</v>
      </c>
      <c r="C69" s="32" t="s">
        <v>16</v>
      </c>
      <c r="D69" s="11" t="s">
        <v>16</v>
      </c>
      <c r="E69" s="11" t="s">
        <v>16</v>
      </c>
    </row>
    <row r="70" spans="1:5" x14ac:dyDescent="0.2">
      <c r="A70" s="3" t="s">
        <v>4</v>
      </c>
      <c r="B70" s="8" t="s">
        <v>21</v>
      </c>
      <c r="C70" s="8" t="s">
        <v>21</v>
      </c>
      <c r="D70" s="8" t="s">
        <v>21</v>
      </c>
      <c r="E70" s="8" t="s">
        <v>21</v>
      </c>
    </row>
    <row r="71" spans="1:5" x14ac:dyDescent="0.2">
      <c r="A71" s="5" t="s">
        <v>110</v>
      </c>
      <c r="B71" s="8">
        <v>40512</v>
      </c>
      <c r="C71" s="8">
        <v>22295</v>
      </c>
      <c r="D71" s="8">
        <v>30338</v>
      </c>
      <c r="E71" s="8">
        <v>42711</v>
      </c>
    </row>
    <row r="72" spans="1:5" x14ac:dyDescent="0.2">
      <c r="A72" s="3" t="s">
        <v>10</v>
      </c>
      <c r="B72" s="7" t="s">
        <v>29</v>
      </c>
      <c r="C72" s="32" t="s">
        <v>29</v>
      </c>
      <c r="D72" s="11" t="s">
        <v>29</v>
      </c>
      <c r="E72" s="11" t="s">
        <v>29</v>
      </c>
    </row>
    <row r="73" spans="1:5" ht="28.5" x14ac:dyDescent="0.2">
      <c r="A73" s="3" t="s">
        <v>20</v>
      </c>
      <c r="B73" s="11" t="s">
        <v>22</v>
      </c>
      <c r="C73" s="32" t="s">
        <v>22</v>
      </c>
      <c r="D73" s="11" t="s">
        <v>22</v>
      </c>
      <c r="E73" s="11" t="s">
        <v>22</v>
      </c>
    </row>
    <row r="74" spans="1:5" ht="57" x14ac:dyDescent="0.2">
      <c r="A74" s="3" t="s">
        <v>5</v>
      </c>
      <c r="B74" s="7" t="s">
        <v>60</v>
      </c>
      <c r="C74" s="32" t="s">
        <v>60</v>
      </c>
      <c r="D74" s="11" t="s">
        <v>60</v>
      </c>
      <c r="E74" s="11" t="s">
        <v>60</v>
      </c>
    </row>
    <row r="75" spans="1:5" ht="28.5" x14ac:dyDescent="0.2">
      <c r="A75" s="5" t="s">
        <v>8</v>
      </c>
      <c r="B75" s="8">
        <f>40512-37641</f>
        <v>2871</v>
      </c>
      <c r="C75" s="8">
        <f>22295-18444</f>
        <v>3851</v>
      </c>
      <c r="D75" s="8">
        <f>30338-26459</f>
        <v>3879</v>
      </c>
      <c r="E75" s="8">
        <f>42711-34118</f>
        <v>8593</v>
      </c>
    </row>
    <row r="76" spans="1:5" x14ac:dyDescent="0.2">
      <c r="A76" s="3" t="s">
        <v>6</v>
      </c>
      <c r="B76" s="7">
        <v>606.20000000000005</v>
      </c>
      <c r="C76" s="32">
        <v>748.5</v>
      </c>
      <c r="D76" s="7">
        <v>717</v>
      </c>
      <c r="E76" s="11">
        <v>1961.5</v>
      </c>
    </row>
    <row r="77" spans="1:5" x14ac:dyDescent="0.2">
      <c r="A77" s="49" t="s">
        <v>7</v>
      </c>
      <c r="B77" s="47">
        <f>(B76*2.37)/B75</f>
        <v>0.5004158829676072</v>
      </c>
      <c r="C77" s="50">
        <f>(C76*2.37)/C75</f>
        <v>0.46064528693845758</v>
      </c>
      <c r="D77" s="47">
        <f>(D76*2.37)/D75</f>
        <v>0.43807424593967514</v>
      </c>
      <c r="E77" s="47">
        <f>(E76*2.37)/E75</f>
        <v>0.54099325032002799</v>
      </c>
    </row>
    <row r="78" spans="1:5" x14ac:dyDescent="0.2">
      <c r="A78" s="49"/>
      <c r="B78" s="47"/>
      <c r="C78" s="51"/>
      <c r="D78" s="47"/>
      <c r="E78" s="47"/>
    </row>
  </sheetData>
  <mergeCells count="28">
    <mergeCell ref="A77:A78"/>
    <mergeCell ref="E77:E78"/>
    <mergeCell ref="F37:F38"/>
    <mergeCell ref="D57:D58"/>
    <mergeCell ref="A37:A38"/>
    <mergeCell ref="B37:B38"/>
    <mergeCell ref="C37:C38"/>
    <mergeCell ref="D37:D38"/>
    <mergeCell ref="E37:E38"/>
    <mergeCell ref="C77:C78"/>
    <mergeCell ref="D77:D78"/>
    <mergeCell ref="A57:A58"/>
    <mergeCell ref="E57:E58"/>
    <mergeCell ref="F57:F58"/>
    <mergeCell ref="B77:B78"/>
    <mergeCell ref="B57:B58"/>
    <mergeCell ref="C57:C58"/>
    <mergeCell ref="K55:K56"/>
    <mergeCell ref="G18:G19"/>
    <mergeCell ref="A1:G1"/>
    <mergeCell ref="B18:B19"/>
    <mergeCell ref="C18:C19"/>
    <mergeCell ref="D18:D19"/>
    <mergeCell ref="E18:E19"/>
    <mergeCell ref="F18:F19"/>
    <mergeCell ref="A18:A19"/>
    <mergeCell ref="G37:G38"/>
    <mergeCell ref="G57:G58"/>
  </mergeCells>
  <pageMargins left="0.7" right="0.7" top="0.75" bottom="0.75" header="0.3" footer="0.3"/>
  <pageSetup scale="72" fitToHeight="0" orientation="portrait" horizontalDpi="4294967293" verticalDpi="0" r:id="rId1"/>
  <rowBreaks count="1" manualBreakCount="1">
    <brk id="40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5923B-EC6D-4D57-BF04-A926C5455FB7}">
  <dimension ref="A1:N35"/>
  <sheetViews>
    <sheetView workbookViewId="0">
      <selection activeCell="N5" sqref="N5:N23"/>
    </sheetView>
  </sheetViews>
  <sheetFormatPr defaultRowHeight="15" x14ac:dyDescent="0.25"/>
  <sheetData>
    <row r="1" spans="1:14" x14ac:dyDescent="0.25">
      <c r="A1" s="29">
        <v>2</v>
      </c>
    </row>
    <row r="2" spans="1:14" x14ac:dyDescent="0.25">
      <c r="A2" s="29"/>
    </row>
    <row r="3" spans="1:14" x14ac:dyDescent="0.25">
      <c r="A3" s="29" t="s">
        <v>70</v>
      </c>
      <c r="C3" s="57" t="s">
        <v>128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t="s">
        <v>76</v>
      </c>
    </row>
    <row r="4" spans="1:14" x14ac:dyDescent="0.25">
      <c r="A4" s="29" t="s">
        <v>71</v>
      </c>
      <c r="B4" t="s">
        <v>73</v>
      </c>
      <c r="C4" t="s">
        <v>72</v>
      </c>
      <c r="D4" t="s">
        <v>72</v>
      </c>
      <c r="E4" t="s">
        <v>72</v>
      </c>
      <c r="F4" t="s">
        <v>72</v>
      </c>
      <c r="G4" t="s">
        <v>72</v>
      </c>
      <c r="H4" t="s">
        <v>72</v>
      </c>
      <c r="I4" t="s">
        <v>72</v>
      </c>
      <c r="J4" t="s">
        <v>72</v>
      </c>
      <c r="K4" t="s">
        <v>72</v>
      </c>
      <c r="L4" t="s">
        <v>72</v>
      </c>
      <c r="M4" t="s">
        <v>72</v>
      </c>
      <c r="N4" t="s">
        <v>72</v>
      </c>
    </row>
    <row r="5" spans="1:14" x14ac:dyDescent="0.25">
      <c r="A5" s="30">
        <v>1</v>
      </c>
      <c r="B5" s="25" t="s">
        <v>16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9">
        <f>SUM(C5:M5)</f>
        <v>0</v>
      </c>
    </row>
    <row r="6" spans="1:14" x14ac:dyDescent="0.25">
      <c r="A6" s="30">
        <v>5</v>
      </c>
      <c r="B6" s="25" t="s">
        <v>16</v>
      </c>
      <c r="C6" s="25">
        <v>18.2</v>
      </c>
      <c r="D6" s="25">
        <v>36.6</v>
      </c>
      <c r="E6" s="25"/>
      <c r="F6" s="25"/>
      <c r="G6" s="25"/>
      <c r="H6" s="25"/>
      <c r="I6" s="25"/>
      <c r="J6" s="25"/>
      <c r="K6" s="25"/>
      <c r="L6" s="25"/>
      <c r="M6" s="25"/>
      <c r="N6" s="19">
        <f t="shared" ref="N6:N23" si="0">SUM(C6:M6)</f>
        <v>54.8</v>
      </c>
    </row>
    <row r="7" spans="1:14" x14ac:dyDescent="0.25">
      <c r="A7" s="30">
        <v>6</v>
      </c>
      <c r="B7" s="25" t="s">
        <v>16</v>
      </c>
      <c r="C7" s="25">
        <v>57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19">
        <f t="shared" si="0"/>
        <v>57</v>
      </c>
    </row>
    <row r="8" spans="1:14" x14ac:dyDescent="0.25">
      <c r="A8" s="30">
        <v>7</v>
      </c>
      <c r="B8" s="25" t="s">
        <v>16</v>
      </c>
      <c r="C8" s="25">
        <v>7.5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19">
        <f t="shared" si="0"/>
        <v>7.5</v>
      </c>
    </row>
    <row r="9" spans="1:14" x14ac:dyDescent="0.25">
      <c r="A9" s="30">
        <v>12</v>
      </c>
      <c r="B9" s="25" t="s">
        <v>16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19">
        <f t="shared" si="0"/>
        <v>0</v>
      </c>
    </row>
    <row r="10" spans="1:14" x14ac:dyDescent="0.25">
      <c r="A10" s="30">
        <v>14</v>
      </c>
      <c r="B10" s="25" t="s">
        <v>62</v>
      </c>
      <c r="C10" s="25">
        <v>10.5</v>
      </c>
      <c r="D10" s="25">
        <v>12.5</v>
      </c>
      <c r="E10" s="25">
        <v>10.5</v>
      </c>
      <c r="F10" s="25">
        <v>10</v>
      </c>
      <c r="G10" s="25">
        <v>16</v>
      </c>
      <c r="H10" s="25">
        <v>12.7</v>
      </c>
      <c r="I10" s="25">
        <v>13.8</v>
      </c>
      <c r="J10" s="25">
        <v>16</v>
      </c>
      <c r="K10" s="25"/>
      <c r="L10" s="25"/>
      <c r="M10" s="25"/>
      <c r="N10" s="19">
        <f t="shared" si="0"/>
        <v>102</v>
      </c>
    </row>
    <row r="11" spans="1:14" x14ac:dyDescent="0.25">
      <c r="A11" s="30">
        <v>15</v>
      </c>
      <c r="B11" s="25" t="s">
        <v>16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19">
        <f t="shared" si="0"/>
        <v>0</v>
      </c>
    </row>
    <row r="12" spans="1:14" ht="30" x14ac:dyDescent="0.25">
      <c r="A12" s="30" t="s">
        <v>75</v>
      </c>
      <c r="B12" s="25" t="s">
        <v>16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19">
        <f t="shared" si="0"/>
        <v>0</v>
      </c>
    </row>
    <row r="13" spans="1:14" x14ac:dyDescent="0.25">
      <c r="A13" s="30">
        <v>17</v>
      </c>
      <c r="B13" s="25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19">
        <f t="shared" si="0"/>
        <v>0</v>
      </c>
    </row>
    <row r="14" spans="1:14" x14ac:dyDescent="0.25">
      <c r="A14" s="30">
        <v>19</v>
      </c>
      <c r="B14" s="25" t="s">
        <v>16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19">
        <f t="shared" si="0"/>
        <v>0</v>
      </c>
    </row>
    <row r="15" spans="1:14" x14ac:dyDescent="0.25">
      <c r="A15" s="30">
        <v>20</v>
      </c>
      <c r="B15" s="25" t="s">
        <v>16</v>
      </c>
      <c r="C15" s="25">
        <v>11.2</v>
      </c>
      <c r="D15" s="25">
        <v>14</v>
      </c>
      <c r="E15" s="25">
        <v>9.6999999999999993</v>
      </c>
      <c r="F15" s="25"/>
      <c r="G15" s="25"/>
      <c r="H15" s="25"/>
      <c r="I15" s="25"/>
      <c r="J15" s="25"/>
      <c r="K15" s="25"/>
      <c r="L15" s="25"/>
      <c r="M15" s="25"/>
      <c r="N15" s="19">
        <f t="shared" si="0"/>
        <v>34.9</v>
      </c>
    </row>
    <row r="16" spans="1:14" x14ac:dyDescent="0.25">
      <c r="A16" s="30">
        <v>25</v>
      </c>
      <c r="B16" s="25" t="s">
        <v>16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19">
        <f t="shared" si="0"/>
        <v>0</v>
      </c>
    </row>
    <row r="17" spans="1:14" x14ac:dyDescent="0.25">
      <c r="A17" s="30">
        <v>26</v>
      </c>
      <c r="B17" s="25" t="s">
        <v>16</v>
      </c>
      <c r="C17" s="25">
        <v>10</v>
      </c>
      <c r="D17" s="25">
        <v>11</v>
      </c>
      <c r="E17" s="25"/>
      <c r="F17" s="25"/>
      <c r="G17" s="25"/>
      <c r="H17" s="25"/>
      <c r="I17" s="25"/>
      <c r="J17" s="25"/>
      <c r="K17" s="25"/>
      <c r="L17" s="25"/>
      <c r="M17" s="25"/>
      <c r="N17" s="19">
        <f t="shared" si="0"/>
        <v>21</v>
      </c>
    </row>
    <row r="18" spans="1:14" x14ac:dyDescent="0.25">
      <c r="A18" s="30">
        <v>27</v>
      </c>
      <c r="B18" s="25" t="s">
        <v>62</v>
      </c>
      <c r="C18" s="25">
        <v>18</v>
      </c>
      <c r="D18" s="25">
        <v>12</v>
      </c>
      <c r="E18" s="25">
        <v>11</v>
      </c>
      <c r="F18" s="25">
        <v>13.1</v>
      </c>
      <c r="G18" s="25">
        <v>27</v>
      </c>
      <c r="H18" s="25">
        <v>11</v>
      </c>
      <c r="I18" s="25"/>
      <c r="J18" s="25"/>
      <c r="K18" s="25"/>
      <c r="L18" s="25"/>
      <c r="M18" s="25"/>
      <c r="N18" s="19">
        <f t="shared" si="0"/>
        <v>92.1</v>
      </c>
    </row>
    <row r="19" spans="1:14" x14ac:dyDescent="0.25">
      <c r="A19" s="30">
        <v>28</v>
      </c>
      <c r="B19" s="25" t="s">
        <v>62</v>
      </c>
      <c r="C19" s="25">
        <v>16.600000000000001</v>
      </c>
      <c r="D19" s="25">
        <v>9.1</v>
      </c>
      <c r="E19" s="25">
        <v>17.100000000000001</v>
      </c>
      <c r="F19" s="25">
        <v>20</v>
      </c>
      <c r="G19" s="25">
        <v>15</v>
      </c>
      <c r="H19" s="25">
        <v>25.1</v>
      </c>
      <c r="I19" s="25">
        <v>18</v>
      </c>
      <c r="J19" s="25"/>
      <c r="K19" s="25"/>
      <c r="L19" s="25"/>
      <c r="M19" s="25"/>
      <c r="N19" s="19">
        <f t="shared" si="0"/>
        <v>120.9</v>
      </c>
    </row>
    <row r="20" spans="1:14" x14ac:dyDescent="0.25">
      <c r="A20" s="30">
        <v>29</v>
      </c>
      <c r="B20" s="25" t="s">
        <v>16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9">
        <f t="shared" si="0"/>
        <v>0</v>
      </c>
    </row>
    <row r="21" spans="1:14" x14ac:dyDescent="0.25">
      <c r="A21" s="30">
        <v>30</v>
      </c>
      <c r="B21" s="25" t="s">
        <v>16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19">
        <f t="shared" si="0"/>
        <v>0</v>
      </c>
    </row>
    <row r="22" spans="1:14" x14ac:dyDescent="0.25">
      <c r="A22" s="30">
        <v>31</v>
      </c>
      <c r="B22" s="25" t="s">
        <v>16</v>
      </c>
      <c r="C22" s="25">
        <v>19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19">
        <f t="shared" si="0"/>
        <v>19</v>
      </c>
    </row>
    <row r="23" spans="1:14" x14ac:dyDescent="0.25">
      <c r="A23" s="30">
        <v>32</v>
      </c>
      <c r="B23" s="25" t="s">
        <v>16</v>
      </c>
      <c r="C23" s="25">
        <v>18</v>
      </c>
      <c r="D23" s="25">
        <v>18</v>
      </c>
      <c r="E23" s="25">
        <v>30</v>
      </c>
      <c r="F23" s="25"/>
      <c r="G23" s="25"/>
      <c r="H23" s="25"/>
      <c r="I23" s="25"/>
      <c r="J23" s="25"/>
      <c r="K23" s="25"/>
      <c r="L23" s="25"/>
      <c r="M23" s="25"/>
      <c r="N23" s="19">
        <f t="shared" si="0"/>
        <v>66</v>
      </c>
    </row>
    <row r="24" spans="1:14" x14ac:dyDescent="0.25">
      <c r="A24" s="29"/>
      <c r="N24" s="19"/>
    </row>
    <row r="25" spans="1:14" x14ac:dyDescent="0.25">
      <c r="A25" s="29"/>
      <c r="J25" t="s">
        <v>77</v>
      </c>
      <c r="N25" s="19">
        <f>N10+N18+N19+SUM(N28:N29)</f>
        <v>315</v>
      </c>
    </row>
    <row r="26" spans="1:14" x14ac:dyDescent="0.25">
      <c r="A26" s="29"/>
      <c r="J26" t="s">
        <v>78</v>
      </c>
      <c r="N26" s="19">
        <f>SUM(N5:N23)-N25+SUM(N30:N35)</f>
        <v>335.19999999999993</v>
      </c>
    </row>
    <row r="27" spans="1:14" x14ac:dyDescent="0.25">
      <c r="A27" s="29" t="s">
        <v>74</v>
      </c>
    </row>
    <row r="28" spans="1:14" ht="30" x14ac:dyDescent="0.25">
      <c r="A28" s="30" t="s">
        <v>120</v>
      </c>
      <c r="B28" s="25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7"/>
      <c r="N28" s="19">
        <f t="shared" ref="N28:N35" si="1">SUM(C28:M28)</f>
        <v>0</v>
      </c>
    </row>
    <row r="29" spans="1:14" ht="30" x14ac:dyDescent="0.25">
      <c r="A29" s="30" t="s">
        <v>96</v>
      </c>
      <c r="B29" s="25" t="s">
        <v>62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N29" s="19">
        <f t="shared" si="1"/>
        <v>0</v>
      </c>
    </row>
    <row r="30" spans="1:14" x14ac:dyDescent="0.25">
      <c r="A30" s="28">
        <v>8</v>
      </c>
      <c r="B30" s="25" t="s">
        <v>16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N30" s="19">
        <f t="shared" si="1"/>
        <v>0</v>
      </c>
    </row>
    <row r="31" spans="1:14" ht="30" x14ac:dyDescent="0.25">
      <c r="A31" s="28" t="s">
        <v>95</v>
      </c>
      <c r="B31" s="25" t="s">
        <v>16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N31" s="19">
        <f t="shared" si="1"/>
        <v>0</v>
      </c>
    </row>
    <row r="32" spans="1:14" ht="45" x14ac:dyDescent="0.25">
      <c r="A32" s="28" t="s">
        <v>80</v>
      </c>
      <c r="B32" s="25" t="s">
        <v>16</v>
      </c>
      <c r="C32" s="25">
        <v>10</v>
      </c>
      <c r="D32" s="25">
        <v>10</v>
      </c>
      <c r="E32" s="25"/>
      <c r="F32" s="25"/>
      <c r="G32" s="25"/>
      <c r="H32" s="25"/>
      <c r="I32" s="25"/>
      <c r="J32" s="25"/>
      <c r="K32" s="25"/>
      <c r="L32" s="25"/>
      <c r="N32" s="19">
        <f t="shared" si="1"/>
        <v>20</v>
      </c>
    </row>
    <row r="33" spans="1:14" x14ac:dyDescent="0.25">
      <c r="A33" s="28" t="s">
        <v>81</v>
      </c>
      <c r="B33" s="25" t="s">
        <v>16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N33" s="19">
        <f t="shared" si="1"/>
        <v>0</v>
      </c>
    </row>
    <row r="34" spans="1:14" ht="30" x14ac:dyDescent="0.25">
      <c r="A34" s="29" t="s">
        <v>85</v>
      </c>
      <c r="B34" s="25" t="s">
        <v>16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N34" s="19">
        <f t="shared" si="1"/>
        <v>0</v>
      </c>
    </row>
    <row r="35" spans="1:14" ht="30" x14ac:dyDescent="0.25">
      <c r="A35" s="42" t="s">
        <v>124</v>
      </c>
      <c r="B35" s="40" t="s">
        <v>16</v>
      </c>
      <c r="C35" s="25">
        <v>23</v>
      </c>
      <c r="D35" s="25">
        <v>32</v>
      </c>
      <c r="E35" s="25"/>
      <c r="F35" s="25"/>
      <c r="G35" s="25"/>
      <c r="H35" s="25"/>
      <c r="I35" s="25"/>
      <c r="J35" s="25"/>
      <c r="K35" s="25"/>
      <c r="L35" s="25"/>
      <c r="N35" s="19">
        <f t="shared" si="1"/>
        <v>55</v>
      </c>
    </row>
  </sheetData>
  <mergeCells count="1">
    <mergeCell ref="C3:M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F7216-F4B1-4D8B-87F7-EF8B9745549E}">
  <dimension ref="A1:N35"/>
  <sheetViews>
    <sheetView topLeftCell="A25" workbookViewId="0">
      <selection activeCell="A28" sqref="A28:M35"/>
    </sheetView>
  </sheetViews>
  <sheetFormatPr defaultRowHeight="15" x14ac:dyDescent="0.25"/>
  <sheetData>
    <row r="1" spans="1:14" ht="30" x14ac:dyDescent="0.25">
      <c r="A1" s="29" t="s">
        <v>69</v>
      </c>
    </row>
    <row r="2" spans="1:14" x14ac:dyDescent="0.25">
      <c r="A2" s="29"/>
    </row>
    <row r="3" spans="1:14" x14ac:dyDescent="0.25">
      <c r="A3" s="29" t="s">
        <v>70</v>
      </c>
      <c r="C3" s="54" t="s">
        <v>129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t="s">
        <v>76</v>
      </c>
    </row>
    <row r="4" spans="1:14" x14ac:dyDescent="0.25">
      <c r="A4" s="29" t="s">
        <v>71</v>
      </c>
      <c r="B4" t="s">
        <v>73</v>
      </c>
      <c r="C4" t="s">
        <v>72</v>
      </c>
      <c r="D4" t="s">
        <v>72</v>
      </c>
      <c r="E4" t="s">
        <v>72</v>
      </c>
      <c r="F4" t="s">
        <v>72</v>
      </c>
      <c r="G4" t="s">
        <v>72</v>
      </c>
      <c r="H4" t="s">
        <v>72</v>
      </c>
      <c r="I4" t="s">
        <v>72</v>
      </c>
      <c r="J4" t="s">
        <v>72</v>
      </c>
      <c r="K4" t="s">
        <v>72</v>
      </c>
      <c r="L4" t="s">
        <v>72</v>
      </c>
      <c r="M4" t="s">
        <v>72</v>
      </c>
      <c r="N4" t="s">
        <v>72</v>
      </c>
    </row>
    <row r="5" spans="1:14" x14ac:dyDescent="0.25">
      <c r="A5" s="30">
        <v>1</v>
      </c>
      <c r="B5" s="25" t="s">
        <v>16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9">
        <f>SUM(C5:M5)</f>
        <v>0</v>
      </c>
    </row>
    <row r="6" spans="1:14" x14ac:dyDescent="0.25">
      <c r="A6" s="30">
        <v>5</v>
      </c>
      <c r="B6" s="25" t="s">
        <v>16</v>
      </c>
      <c r="C6" s="25">
        <v>20.100000000000001</v>
      </c>
      <c r="D6" s="25">
        <v>18.600000000000001</v>
      </c>
      <c r="E6" s="25">
        <v>20</v>
      </c>
      <c r="F6" s="25"/>
      <c r="G6" s="25"/>
      <c r="H6" s="25"/>
      <c r="I6" s="25"/>
      <c r="J6" s="25"/>
      <c r="K6" s="25"/>
      <c r="L6" s="25"/>
      <c r="M6" s="25"/>
      <c r="N6" s="19">
        <f>SUM(C6:M6)</f>
        <v>58.7</v>
      </c>
    </row>
    <row r="7" spans="1:14" x14ac:dyDescent="0.25">
      <c r="A7" s="30">
        <v>6</v>
      </c>
      <c r="B7" s="25" t="s">
        <v>16</v>
      </c>
      <c r="C7" s="25">
        <v>55</v>
      </c>
      <c r="D7" s="25">
        <v>16.2</v>
      </c>
      <c r="E7" s="25">
        <v>40</v>
      </c>
      <c r="F7" s="25"/>
      <c r="G7" s="25"/>
      <c r="H7" s="25"/>
      <c r="I7" s="25"/>
      <c r="J7" s="25"/>
      <c r="K7" s="25"/>
      <c r="L7" s="25"/>
      <c r="M7" s="25"/>
      <c r="N7" s="19">
        <f t="shared" ref="N7:N23" si="0">SUM(C7:M7)</f>
        <v>111.2</v>
      </c>
    </row>
    <row r="8" spans="1:14" x14ac:dyDescent="0.25">
      <c r="A8" s="30">
        <v>7</v>
      </c>
      <c r="B8" s="25" t="s">
        <v>16</v>
      </c>
      <c r="C8" s="25">
        <v>5</v>
      </c>
      <c r="D8" s="25">
        <v>3.2</v>
      </c>
      <c r="E8" s="25"/>
      <c r="F8" s="25"/>
      <c r="G8" s="25"/>
      <c r="H8" s="25"/>
      <c r="I8" s="25"/>
      <c r="J8" s="25"/>
      <c r="K8" s="25"/>
      <c r="L8" s="25"/>
      <c r="M8" s="25"/>
      <c r="N8" s="19">
        <f t="shared" si="0"/>
        <v>8.1999999999999993</v>
      </c>
    </row>
    <row r="9" spans="1:14" x14ac:dyDescent="0.25">
      <c r="A9" s="30">
        <v>12</v>
      </c>
      <c r="B9" s="25" t="s">
        <v>16</v>
      </c>
      <c r="C9" s="25">
        <v>10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19">
        <f t="shared" si="0"/>
        <v>10</v>
      </c>
    </row>
    <row r="10" spans="1:14" x14ac:dyDescent="0.25">
      <c r="A10" s="30">
        <v>14</v>
      </c>
      <c r="B10" s="25" t="s">
        <v>62</v>
      </c>
      <c r="C10" s="25">
        <v>8.5</v>
      </c>
      <c r="D10" s="25">
        <v>13.5</v>
      </c>
      <c r="E10" s="25">
        <v>7</v>
      </c>
      <c r="F10" s="25">
        <v>11.5</v>
      </c>
      <c r="G10" s="25">
        <v>16</v>
      </c>
      <c r="H10" s="25"/>
      <c r="I10" s="25"/>
      <c r="J10" s="25"/>
      <c r="K10" s="25"/>
      <c r="L10" s="25"/>
      <c r="M10" s="25"/>
      <c r="N10" s="19">
        <f t="shared" si="0"/>
        <v>56.5</v>
      </c>
    </row>
    <row r="11" spans="1:14" x14ac:dyDescent="0.25">
      <c r="A11" s="30">
        <v>15</v>
      </c>
      <c r="B11" s="25" t="s">
        <v>16</v>
      </c>
      <c r="C11" s="25">
        <v>23.5</v>
      </c>
      <c r="D11" s="25">
        <v>24</v>
      </c>
      <c r="E11" s="25">
        <v>17.899999999999999</v>
      </c>
      <c r="F11" s="25"/>
      <c r="G11" s="25"/>
      <c r="H11" s="25"/>
      <c r="I11" s="25"/>
      <c r="J11" s="25"/>
      <c r="K11" s="25"/>
      <c r="L11" s="25"/>
      <c r="M11" s="25"/>
      <c r="N11" s="19">
        <f t="shared" si="0"/>
        <v>65.400000000000006</v>
      </c>
    </row>
    <row r="12" spans="1:14" ht="30" x14ac:dyDescent="0.25">
      <c r="A12" s="30" t="s">
        <v>75</v>
      </c>
      <c r="B12" s="25" t="s">
        <v>16</v>
      </c>
      <c r="C12" s="25">
        <v>30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19">
        <f t="shared" si="0"/>
        <v>30</v>
      </c>
    </row>
    <row r="13" spans="1:14" x14ac:dyDescent="0.25">
      <c r="A13" s="30">
        <v>17</v>
      </c>
      <c r="B13" s="25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19">
        <f t="shared" si="0"/>
        <v>0</v>
      </c>
    </row>
    <row r="14" spans="1:14" x14ac:dyDescent="0.25">
      <c r="A14" s="30">
        <v>19</v>
      </c>
      <c r="B14" s="25" t="s">
        <v>16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19">
        <f t="shared" si="0"/>
        <v>0</v>
      </c>
    </row>
    <row r="15" spans="1:14" x14ac:dyDescent="0.25">
      <c r="A15" s="30">
        <v>20</v>
      </c>
      <c r="B15" s="25" t="s">
        <v>16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19">
        <f t="shared" si="0"/>
        <v>0</v>
      </c>
    </row>
    <row r="16" spans="1:14" x14ac:dyDescent="0.25">
      <c r="A16" s="30">
        <v>25</v>
      </c>
      <c r="B16" s="25" t="s">
        <v>16</v>
      </c>
      <c r="C16" s="25">
        <v>4</v>
      </c>
      <c r="D16" s="25">
        <v>6</v>
      </c>
      <c r="E16" s="25"/>
      <c r="F16" s="25"/>
      <c r="G16" s="25"/>
      <c r="H16" s="25"/>
      <c r="I16" s="25"/>
      <c r="J16" s="25"/>
      <c r="K16" s="25"/>
      <c r="L16" s="25"/>
      <c r="M16" s="25"/>
      <c r="N16" s="19">
        <f t="shared" si="0"/>
        <v>10</v>
      </c>
    </row>
    <row r="17" spans="1:14" x14ac:dyDescent="0.25">
      <c r="A17" s="30">
        <v>26</v>
      </c>
      <c r="B17" s="25" t="s">
        <v>16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19">
        <f t="shared" si="0"/>
        <v>0</v>
      </c>
    </row>
    <row r="18" spans="1:14" x14ac:dyDescent="0.25">
      <c r="A18" s="30">
        <v>27</v>
      </c>
      <c r="B18" s="25" t="s">
        <v>62</v>
      </c>
      <c r="C18" s="25">
        <v>13.5</v>
      </c>
      <c r="D18" s="25">
        <v>22</v>
      </c>
      <c r="E18" s="25">
        <v>12</v>
      </c>
      <c r="F18" s="25">
        <v>8.1</v>
      </c>
      <c r="G18" s="25">
        <v>7.5</v>
      </c>
      <c r="H18" s="25">
        <v>12.5</v>
      </c>
      <c r="I18" s="25"/>
      <c r="J18" s="25"/>
      <c r="K18" s="25"/>
      <c r="L18" s="25"/>
      <c r="M18" s="25"/>
      <c r="N18" s="19">
        <f t="shared" si="0"/>
        <v>75.599999999999994</v>
      </c>
    </row>
    <row r="19" spans="1:14" x14ac:dyDescent="0.25">
      <c r="A19" s="30">
        <v>28</v>
      </c>
      <c r="B19" s="25" t="s">
        <v>62</v>
      </c>
      <c r="C19" s="25">
        <v>5.0999999999999996</v>
      </c>
      <c r="D19" s="25">
        <v>10.8</v>
      </c>
      <c r="E19" s="25">
        <v>5.6</v>
      </c>
      <c r="F19" s="25">
        <v>19.5</v>
      </c>
      <c r="G19" s="25">
        <v>19.2</v>
      </c>
      <c r="H19" s="25">
        <v>19</v>
      </c>
      <c r="I19" s="25">
        <v>20</v>
      </c>
      <c r="J19" s="25">
        <v>13.6</v>
      </c>
      <c r="K19" s="25"/>
      <c r="L19" s="25"/>
      <c r="M19" s="25"/>
      <c r="N19" s="19">
        <f t="shared" si="0"/>
        <v>112.8</v>
      </c>
    </row>
    <row r="20" spans="1:14" x14ac:dyDescent="0.25">
      <c r="A20" s="30">
        <v>29</v>
      </c>
      <c r="B20" s="25" t="s">
        <v>16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9">
        <f t="shared" si="0"/>
        <v>0</v>
      </c>
    </row>
    <row r="21" spans="1:14" x14ac:dyDescent="0.25">
      <c r="A21" s="30">
        <v>30</v>
      </c>
      <c r="B21" s="25" t="s">
        <v>16</v>
      </c>
      <c r="C21" s="25">
        <v>26</v>
      </c>
      <c r="D21" s="25">
        <v>20</v>
      </c>
      <c r="E21" s="25">
        <v>26.3</v>
      </c>
      <c r="F21" s="25"/>
      <c r="G21" s="25"/>
      <c r="H21" s="25"/>
      <c r="I21" s="25"/>
      <c r="J21" s="25"/>
      <c r="K21" s="25"/>
      <c r="L21" s="25"/>
      <c r="M21" s="25"/>
      <c r="N21" s="19">
        <f t="shared" si="0"/>
        <v>72.3</v>
      </c>
    </row>
    <row r="22" spans="1:14" x14ac:dyDescent="0.25">
      <c r="A22" s="30">
        <v>31</v>
      </c>
      <c r="B22" s="25" t="s">
        <v>16</v>
      </c>
      <c r="C22" s="25">
        <v>12</v>
      </c>
      <c r="D22" s="25">
        <v>22.1</v>
      </c>
      <c r="E22" s="25">
        <v>24</v>
      </c>
      <c r="F22" s="25">
        <v>41</v>
      </c>
      <c r="G22" s="25"/>
      <c r="H22" s="25"/>
      <c r="I22" s="25"/>
      <c r="J22" s="25"/>
      <c r="K22" s="25"/>
      <c r="L22" s="25"/>
      <c r="M22" s="25"/>
      <c r="N22" s="19">
        <f t="shared" si="0"/>
        <v>99.1</v>
      </c>
    </row>
    <row r="23" spans="1:14" x14ac:dyDescent="0.25">
      <c r="A23" s="30">
        <v>32</v>
      </c>
      <c r="B23" s="25" t="s">
        <v>16</v>
      </c>
      <c r="C23" s="25">
        <v>15</v>
      </c>
      <c r="D23" s="25">
        <v>22</v>
      </c>
      <c r="E23" s="25">
        <v>17</v>
      </c>
      <c r="F23" s="25">
        <v>16</v>
      </c>
      <c r="G23" s="25">
        <v>23.8</v>
      </c>
      <c r="H23" s="25">
        <v>25</v>
      </c>
      <c r="I23" s="25"/>
      <c r="J23" s="25"/>
      <c r="K23" s="25"/>
      <c r="L23" s="25"/>
      <c r="M23" s="25"/>
      <c r="N23" s="19">
        <f t="shared" si="0"/>
        <v>118.8</v>
      </c>
    </row>
    <row r="24" spans="1:14" x14ac:dyDescent="0.25">
      <c r="A24" s="29"/>
    </row>
    <row r="25" spans="1:14" x14ac:dyDescent="0.25">
      <c r="A25" s="29"/>
      <c r="J25" t="s">
        <v>77</v>
      </c>
      <c r="N25">
        <f>N10+N18+N19+N28+N29</f>
        <v>244.89999999999998</v>
      </c>
    </row>
    <row r="26" spans="1:14" x14ac:dyDescent="0.25">
      <c r="A26" s="29"/>
      <c r="J26" t="s">
        <v>78</v>
      </c>
      <c r="N26">
        <f>SUM(N5:N23)-N25+SUM(N30:N35)</f>
        <v>601.69999999999993</v>
      </c>
    </row>
    <row r="27" spans="1:14" x14ac:dyDescent="0.25">
      <c r="A27" s="29" t="s">
        <v>74</v>
      </c>
    </row>
    <row r="28" spans="1:14" ht="30" x14ac:dyDescent="0.25">
      <c r="A28" s="30" t="s">
        <v>120</v>
      </c>
      <c r="B28" s="25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>
        <f t="shared" ref="N28:N33" si="1">SUM(C28:L28)</f>
        <v>0</v>
      </c>
    </row>
    <row r="29" spans="1:14" ht="30" x14ac:dyDescent="0.25">
      <c r="A29" s="30" t="s">
        <v>96</v>
      </c>
      <c r="B29" s="25" t="s">
        <v>62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>
        <f t="shared" si="1"/>
        <v>0</v>
      </c>
    </row>
    <row r="30" spans="1:14" x14ac:dyDescent="0.25">
      <c r="A30" s="28">
        <v>8</v>
      </c>
      <c r="B30" s="25" t="s">
        <v>16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>
        <f t="shared" si="1"/>
        <v>0</v>
      </c>
    </row>
    <row r="31" spans="1:14" ht="30" x14ac:dyDescent="0.25">
      <c r="A31" s="28" t="s">
        <v>95</v>
      </c>
      <c r="B31" s="25" t="s">
        <v>16</v>
      </c>
      <c r="C31" s="25">
        <v>8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>
        <f t="shared" si="1"/>
        <v>8</v>
      </c>
    </row>
    <row r="32" spans="1:14" ht="45" x14ac:dyDescent="0.25">
      <c r="A32" s="28" t="s">
        <v>80</v>
      </c>
      <c r="B32" s="25" t="s">
        <v>16</v>
      </c>
      <c r="C32" s="25">
        <v>10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>
        <f t="shared" si="1"/>
        <v>10</v>
      </c>
    </row>
    <row r="33" spans="1:14" x14ac:dyDescent="0.25">
      <c r="A33" s="28" t="s">
        <v>81</v>
      </c>
      <c r="B33" s="25" t="s">
        <v>16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>
        <f t="shared" si="1"/>
        <v>0</v>
      </c>
    </row>
    <row r="34" spans="1:14" ht="30" x14ac:dyDescent="0.25">
      <c r="A34" s="29" t="s">
        <v>85</v>
      </c>
      <c r="B34" s="25" t="s">
        <v>16</v>
      </c>
    </row>
    <row r="35" spans="1:14" ht="30" x14ac:dyDescent="0.25">
      <c r="A35" s="42" t="s">
        <v>124</v>
      </c>
      <c r="B35" s="40" t="s">
        <v>16</v>
      </c>
    </row>
  </sheetData>
  <mergeCells count="1">
    <mergeCell ref="C3:M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D787B-1B77-412F-BF5B-C14383CF93C2}">
  <dimension ref="A1:N35"/>
  <sheetViews>
    <sheetView topLeftCell="A7" workbookViewId="0">
      <selection sqref="A1:N35"/>
    </sheetView>
  </sheetViews>
  <sheetFormatPr defaultRowHeight="15" x14ac:dyDescent="0.25"/>
  <sheetData>
    <row r="1" spans="1:14" ht="30" x14ac:dyDescent="0.25">
      <c r="A1" s="29" t="s">
        <v>69</v>
      </c>
    </row>
    <row r="2" spans="1:14" x14ac:dyDescent="0.25">
      <c r="A2" s="29"/>
    </row>
    <row r="3" spans="1:14" x14ac:dyDescent="0.25">
      <c r="A3" s="29" t="s">
        <v>70</v>
      </c>
      <c r="C3" s="54" t="s">
        <v>130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t="s">
        <v>76</v>
      </c>
    </row>
    <row r="4" spans="1:14" x14ac:dyDescent="0.25">
      <c r="A4" s="29" t="s">
        <v>71</v>
      </c>
      <c r="B4" t="s">
        <v>73</v>
      </c>
      <c r="C4" t="s">
        <v>72</v>
      </c>
      <c r="D4" t="s">
        <v>72</v>
      </c>
      <c r="E4" t="s">
        <v>72</v>
      </c>
      <c r="F4" t="s">
        <v>72</v>
      </c>
      <c r="G4" t="s">
        <v>72</v>
      </c>
      <c r="H4" t="s">
        <v>72</v>
      </c>
      <c r="I4" t="s">
        <v>72</v>
      </c>
      <c r="J4" t="s">
        <v>72</v>
      </c>
      <c r="K4" t="s">
        <v>72</v>
      </c>
      <c r="L4" t="s">
        <v>72</v>
      </c>
      <c r="M4" t="s">
        <v>72</v>
      </c>
      <c r="N4" t="s">
        <v>72</v>
      </c>
    </row>
    <row r="5" spans="1:14" x14ac:dyDescent="0.25">
      <c r="A5" s="30">
        <v>1</v>
      </c>
      <c r="B5" s="25" t="s">
        <v>16</v>
      </c>
      <c r="C5" s="25">
        <v>52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19">
        <f>SUM(C5:M5)</f>
        <v>52</v>
      </c>
    </row>
    <row r="6" spans="1:14" x14ac:dyDescent="0.25">
      <c r="A6" s="30">
        <v>5</v>
      </c>
      <c r="B6" s="25" t="s">
        <v>16</v>
      </c>
      <c r="C6" s="25">
        <v>13.1</v>
      </c>
      <c r="D6" s="25">
        <v>31.5</v>
      </c>
      <c r="E6" s="25">
        <v>20</v>
      </c>
      <c r="F6" s="25">
        <v>6</v>
      </c>
      <c r="G6" s="25"/>
      <c r="H6" s="25"/>
      <c r="I6" s="25"/>
      <c r="J6" s="25"/>
      <c r="K6" s="25"/>
      <c r="L6" s="25"/>
      <c r="M6" s="25"/>
      <c r="N6" s="19">
        <f>SUM(C6:M6)</f>
        <v>70.599999999999994</v>
      </c>
    </row>
    <row r="7" spans="1:14" x14ac:dyDescent="0.25">
      <c r="A7" s="30">
        <v>6</v>
      </c>
      <c r="B7" s="25" t="s">
        <v>16</v>
      </c>
      <c r="C7" s="25">
        <v>35.5</v>
      </c>
      <c r="D7" s="25">
        <v>29</v>
      </c>
      <c r="E7" s="25"/>
      <c r="F7" s="25"/>
      <c r="G7" s="25"/>
      <c r="H7" s="25"/>
      <c r="I7" s="25"/>
      <c r="J7" s="25"/>
      <c r="K7" s="25"/>
      <c r="L7" s="25"/>
      <c r="M7" s="25"/>
      <c r="N7" s="19">
        <f t="shared" ref="N7:N23" si="0">SUM(C7:M7)</f>
        <v>64.5</v>
      </c>
    </row>
    <row r="8" spans="1:14" x14ac:dyDescent="0.25">
      <c r="A8" s="30">
        <v>7</v>
      </c>
      <c r="B8" s="25" t="s">
        <v>16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19">
        <f t="shared" si="0"/>
        <v>0</v>
      </c>
    </row>
    <row r="9" spans="1:14" x14ac:dyDescent="0.25">
      <c r="A9" s="30">
        <v>12</v>
      </c>
      <c r="B9" s="25" t="s">
        <v>16</v>
      </c>
      <c r="C9" s="25">
        <v>67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19">
        <f t="shared" si="0"/>
        <v>67</v>
      </c>
    </row>
    <row r="10" spans="1:14" x14ac:dyDescent="0.25">
      <c r="A10" s="30">
        <v>14</v>
      </c>
      <c r="B10" s="25" t="s">
        <v>62</v>
      </c>
      <c r="C10" s="25">
        <v>12.5</v>
      </c>
      <c r="D10" s="25">
        <v>12</v>
      </c>
      <c r="E10" s="25">
        <v>7.5</v>
      </c>
      <c r="F10" s="25">
        <v>15.5</v>
      </c>
      <c r="G10" s="25">
        <v>11.5</v>
      </c>
      <c r="H10" s="25">
        <v>12.5</v>
      </c>
      <c r="I10" s="25">
        <v>18</v>
      </c>
      <c r="J10" s="25">
        <v>7.5</v>
      </c>
      <c r="K10" s="25"/>
      <c r="L10" s="25"/>
      <c r="M10" s="25"/>
      <c r="N10" s="19">
        <f t="shared" si="0"/>
        <v>97</v>
      </c>
    </row>
    <row r="11" spans="1:14" x14ac:dyDescent="0.25">
      <c r="A11" s="30">
        <v>15</v>
      </c>
      <c r="B11" s="25" t="s">
        <v>16</v>
      </c>
      <c r="C11" s="25">
        <v>15.5</v>
      </c>
      <c r="D11" s="25">
        <v>12</v>
      </c>
      <c r="E11" s="25">
        <v>25.5</v>
      </c>
      <c r="F11" s="25"/>
      <c r="G11" s="25"/>
      <c r="H11" s="25"/>
      <c r="I11" s="25"/>
      <c r="J11" s="25"/>
      <c r="K11" s="25"/>
      <c r="L11" s="25"/>
      <c r="M11" s="25"/>
      <c r="N11" s="19">
        <f t="shared" si="0"/>
        <v>53</v>
      </c>
    </row>
    <row r="12" spans="1:14" ht="30" x14ac:dyDescent="0.25">
      <c r="A12" s="30" t="s">
        <v>75</v>
      </c>
      <c r="B12" s="25" t="s">
        <v>16</v>
      </c>
      <c r="C12" s="25">
        <v>19</v>
      </c>
      <c r="D12" s="25">
        <v>20</v>
      </c>
      <c r="E12" s="25">
        <v>10</v>
      </c>
      <c r="F12" s="25"/>
      <c r="G12" s="25"/>
      <c r="H12" s="25"/>
      <c r="I12" s="25"/>
      <c r="J12" s="25"/>
      <c r="K12" s="25"/>
      <c r="L12" s="25"/>
      <c r="M12" s="25"/>
      <c r="N12" s="19">
        <f t="shared" si="0"/>
        <v>49</v>
      </c>
    </row>
    <row r="13" spans="1:14" x14ac:dyDescent="0.25">
      <c r="A13" s="30">
        <v>17</v>
      </c>
      <c r="B13" s="25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19">
        <f t="shared" si="0"/>
        <v>0</v>
      </c>
    </row>
    <row r="14" spans="1:14" x14ac:dyDescent="0.25">
      <c r="A14" s="30">
        <v>19</v>
      </c>
      <c r="B14" s="25" t="s">
        <v>16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19">
        <f t="shared" si="0"/>
        <v>0</v>
      </c>
    </row>
    <row r="15" spans="1:14" x14ac:dyDescent="0.25">
      <c r="A15" s="30">
        <v>20</v>
      </c>
      <c r="B15" s="25" t="s">
        <v>16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19">
        <f t="shared" si="0"/>
        <v>0</v>
      </c>
    </row>
    <row r="16" spans="1:14" x14ac:dyDescent="0.25">
      <c r="A16" s="30">
        <v>25</v>
      </c>
      <c r="B16" s="25" t="s">
        <v>16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19">
        <f t="shared" si="0"/>
        <v>0</v>
      </c>
    </row>
    <row r="17" spans="1:14" x14ac:dyDescent="0.25">
      <c r="A17" s="30">
        <v>26</v>
      </c>
      <c r="B17" s="25" t="s">
        <v>16</v>
      </c>
      <c r="C17" s="25">
        <v>10.5</v>
      </c>
      <c r="D17" s="25">
        <v>9.6</v>
      </c>
      <c r="E17" s="25"/>
      <c r="F17" s="25"/>
      <c r="G17" s="25"/>
      <c r="H17" s="25"/>
      <c r="I17" s="25"/>
      <c r="J17" s="25"/>
      <c r="K17" s="25"/>
      <c r="L17" s="25"/>
      <c r="M17" s="25"/>
      <c r="N17" s="19">
        <f t="shared" si="0"/>
        <v>20.100000000000001</v>
      </c>
    </row>
    <row r="18" spans="1:14" x14ac:dyDescent="0.25">
      <c r="A18" s="30">
        <v>27</v>
      </c>
      <c r="B18" s="25" t="s">
        <v>62</v>
      </c>
      <c r="C18" s="25">
        <v>13</v>
      </c>
      <c r="D18" s="25">
        <v>10.5</v>
      </c>
      <c r="E18" s="25">
        <v>9.5</v>
      </c>
      <c r="F18" s="25">
        <v>11.6</v>
      </c>
      <c r="G18" s="25">
        <v>13</v>
      </c>
      <c r="H18" s="25">
        <v>9.5</v>
      </c>
      <c r="I18" s="25">
        <v>15</v>
      </c>
      <c r="J18" s="25"/>
      <c r="K18" s="25"/>
      <c r="L18" s="25"/>
      <c r="M18" s="25"/>
      <c r="N18" s="19">
        <f t="shared" si="0"/>
        <v>82.1</v>
      </c>
    </row>
    <row r="19" spans="1:14" x14ac:dyDescent="0.25">
      <c r="A19" s="30">
        <v>28</v>
      </c>
      <c r="B19" s="25" t="s">
        <v>62</v>
      </c>
      <c r="C19" s="25">
        <v>19</v>
      </c>
      <c r="D19" s="25">
        <v>26</v>
      </c>
      <c r="E19" s="25">
        <v>13.4</v>
      </c>
      <c r="F19" s="25">
        <v>30</v>
      </c>
      <c r="G19" s="25">
        <v>9</v>
      </c>
      <c r="H19" s="25">
        <v>14.4</v>
      </c>
      <c r="I19" s="25">
        <v>15.1</v>
      </c>
      <c r="J19" s="25">
        <v>13</v>
      </c>
      <c r="K19" s="25">
        <v>9.5</v>
      </c>
      <c r="L19" s="25"/>
      <c r="M19" s="25"/>
      <c r="N19" s="19">
        <f t="shared" si="0"/>
        <v>149.4</v>
      </c>
    </row>
    <row r="20" spans="1:14" x14ac:dyDescent="0.25">
      <c r="A20" s="30">
        <v>29</v>
      </c>
      <c r="B20" s="25" t="s">
        <v>16</v>
      </c>
      <c r="C20" s="25">
        <v>28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9">
        <f t="shared" si="0"/>
        <v>28</v>
      </c>
    </row>
    <row r="21" spans="1:14" x14ac:dyDescent="0.25">
      <c r="A21" s="30">
        <v>30</v>
      </c>
      <c r="B21" s="25" t="s">
        <v>16</v>
      </c>
      <c r="C21" s="25">
        <v>11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19">
        <f t="shared" si="0"/>
        <v>11</v>
      </c>
    </row>
    <row r="22" spans="1:14" x14ac:dyDescent="0.25">
      <c r="A22" s="30">
        <v>31</v>
      </c>
      <c r="B22" s="25" t="s">
        <v>16</v>
      </c>
      <c r="C22" s="25">
        <v>8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19">
        <f t="shared" si="0"/>
        <v>8</v>
      </c>
    </row>
    <row r="23" spans="1:14" x14ac:dyDescent="0.25">
      <c r="A23" s="30">
        <v>32</v>
      </c>
      <c r="B23" s="25" t="s">
        <v>16</v>
      </c>
      <c r="C23" s="25">
        <v>17.5</v>
      </c>
      <c r="D23" s="25">
        <v>26</v>
      </c>
      <c r="E23" s="25"/>
      <c r="F23" s="25"/>
      <c r="G23" s="25"/>
      <c r="H23" s="25"/>
      <c r="I23" s="25"/>
      <c r="J23" s="25"/>
      <c r="K23" s="25"/>
      <c r="L23" s="25"/>
      <c r="M23" s="25"/>
      <c r="N23" s="19">
        <f t="shared" si="0"/>
        <v>43.5</v>
      </c>
    </row>
    <row r="24" spans="1:14" x14ac:dyDescent="0.25">
      <c r="A24" s="29"/>
    </row>
    <row r="25" spans="1:14" x14ac:dyDescent="0.25">
      <c r="A25" s="29"/>
      <c r="J25" t="s">
        <v>77</v>
      </c>
      <c r="N25">
        <f>N10+N18+N19+N28+N29</f>
        <v>328.5</v>
      </c>
    </row>
    <row r="26" spans="1:14" x14ac:dyDescent="0.25">
      <c r="A26" s="29"/>
      <c r="J26" t="s">
        <v>78</v>
      </c>
      <c r="N26">
        <f>SUM(N5:N23)-N25+SUM(N30:N35)</f>
        <v>466.70000000000005</v>
      </c>
    </row>
    <row r="27" spans="1:14" x14ac:dyDescent="0.25">
      <c r="A27" s="29" t="s">
        <v>74</v>
      </c>
    </row>
    <row r="28" spans="1:14" ht="30" x14ac:dyDescent="0.25">
      <c r="A28" s="30" t="s">
        <v>120</v>
      </c>
      <c r="B28" s="25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>
        <f t="shared" ref="N28:N35" si="1">SUM(C28:M28)</f>
        <v>0</v>
      </c>
    </row>
    <row r="29" spans="1:14" ht="30" x14ac:dyDescent="0.25">
      <c r="A29" s="30" t="s">
        <v>96</v>
      </c>
      <c r="B29" s="25" t="s">
        <v>62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>
        <f t="shared" si="1"/>
        <v>0</v>
      </c>
    </row>
    <row r="30" spans="1:14" x14ac:dyDescent="0.25">
      <c r="A30" s="28">
        <v>8</v>
      </c>
      <c r="B30" s="25" t="s">
        <v>16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>
        <f t="shared" si="1"/>
        <v>0</v>
      </c>
    </row>
    <row r="31" spans="1:14" ht="30" x14ac:dyDescent="0.25">
      <c r="A31" s="28" t="s">
        <v>95</v>
      </c>
      <c r="B31" s="25" t="s">
        <v>16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>
        <f t="shared" si="1"/>
        <v>0</v>
      </c>
    </row>
    <row r="32" spans="1:14" ht="45" x14ac:dyDescent="0.25">
      <c r="A32" s="28" t="s">
        <v>80</v>
      </c>
      <c r="B32" s="25" t="s">
        <v>16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>
        <f t="shared" si="1"/>
        <v>0</v>
      </c>
    </row>
    <row r="33" spans="1:14" x14ac:dyDescent="0.25">
      <c r="A33" s="28" t="s">
        <v>81</v>
      </c>
      <c r="B33" s="25" t="s">
        <v>16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>
        <f t="shared" si="1"/>
        <v>0</v>
      </c>
    </row>
    <row r="34" spans="1:14" ht="30" x14ac:dyDescent="0.25">
      <c r="A34" s="29" t="s">
        <v>85</v>
      </c>
      <c r="B34" s="25" t="s">
        <v>16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>
        <f t="shared" si="1"/>
        <v>0</v>
      </c>
    </row>
    <row r="35" spans="1:14" ht="30" x14ac:dyDescent="0.25">
      <c r="A35" s="42" t="s">
        <v>124</v>
      </c>
      <c r="B35" s="40" t="s">
        <v>16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>
        <f t="shared" si="1"/>
        <v>0</v>
      </c>
    </row>
  </sheetData>
  <mergeCells count="1">
    <mergeCell ref="C3:M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35387-69B8-43BA-AEC1-99ED553F4B7D}">
  <dimension ref="A1:N35"/>
  <sheetViews>
    <sheetView workbookViewId="0">
      <selection activeCell="N5" sqref="N5:N23"/>
    </sheetView>
  </sheetViews>
  <sheetFormatPr defaultRowHeight="15" x14ac:dyDescent="0.25"/>
  <sheetData>
    <row r="1" spans="1:14" x14ac:dyDescent="0.25">
      <c r="A1" t="s">
        <v>69</v>
      </c>
    </row>
    <row r="3" spans="1:14" x14ac:dyDescent="0.25">
      <c r="A3" t="s">
        <v>70</v>
      </c>
      <c r="C3" s="56">
        <v>43800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t="s">
        <v>76</v>
      </c>
    </row>
    <row r="4" spans="1:14" x14ac:dyDescent="0.25">
      <c r="A4" t="s">
        <v>71</v>
      </c>
      <c r="B4" t="s">
        <v>73</v>
      </c>
      <c r="C4" t="s">
        <v>72</v>
      </c>
      <c r="D4" t="s">
        <v>72</v>
      </c>
      <c r="E4" t="s">
        <v>72</v>
      </c>
      <c r="F4" t="s">
        <v>72</v>
      </c>
      <c r="G4" t="s">
        <v>72</v>
      </c>
      <c r="H4" t="s">
        <v>72</v>
      </c>
      <c r="I4" t="s">
        <v>72</v>
      </c>
      <c r="J4" t="s">
        <v>72</v>
      </c>
      <c r="K4" t="s">
        <v>72</v>
      </c>
      <c r="L4" t="s">
        <v>72</v>
      </c>
      <c r="M4" t="s">
        <v>72</v>
      </c>
      <c r="N4" t="s">
        <v>72</v>
      </c>
    </row>
    <row r="5" spans="1:14" x14ac:dyDescent="0.25">
      <c r="A5">
        <v>1</v>
      </c>
      <c r="B5" t="s">
        <v>16</v>
      </c>
      <c r="C5" s="25">
        <v>27</v>
      </c>
      <c r="D5" s="25">
        <v>40</v>
      </c>
      <c r="E5" s="25">
        <v>16</v>
      </c>
      <c r="F5" s="25">
        <v>44</v>
      </c>
      <c r="G5" s="25">
        <v>14.5</v>
      </c>
      <c r="H5" s="25"/>
      <c r="I5" s="25"/>
      <c r="J5" s="25"/>
      <c r="K5" s="25"/>
      <c r="L5" s="25"/>
      <c r="M5" s="25"/>
      <c r="N5" s="19">
        <f>SUM(C5:M5)</f>
        <v>141.5</v>
      </c>
    </row>
    <row r="6" spans="1:14" x14ac:dyDescent="0.25">
      <c r="A6">
        <v>5</v>
      </c>
      <c r="B6" t="s">
        <v>16</v>
      </c>
      <c r="C6" s="25">
        <v>24</v>
      </c>
      <c r="D6" s="25">
        <v>12.4</v>
      </c>
      <c r="E6" s="25">
        <v>18.2</v>
      </c>
      <c r="F6" s="25">
        <v>27</v>
      </c>
      <c r="G6" s="25">
        <v>6</v>
      </c>
      <c r="H6" s="25">
        <v>31</v>
      </c>
      <c r="I6" s="25">
        <v>20</v>
      </c>
      <c r="J6" s="25"/>
      <c r="K6" s="25"/>
      <c r="L6" s="25"/>
      <c r="M6" s="25"/>
      <c r="N6" s="19">
        <f>SUM(C6:M6)</f>
        <v>138.6</v>
      </c>
    </row>
    <row r="7" spans="1:14" x14ac:dyDescent="0.25">
      <c r="A7">
        <v>6</v>
      </c>
      <c r="B7" t="s">
        <v>16</v>
      </c>
      <c r="C7" s="25">
        <v>35</v>
      </c>
      <c r="D7" s="25">
        <v>30</v>
      </c>
      <c r="E7" s="25">
        <v>40</v>
      </c>
      <c r="F7" s="25">
        <v>48</v>
      </c>
      <c r="G7" s="25">
        <v>22</v>
      </c>
      <c r="H7" s="25"/>
      <c r="I7" s="25"/>
      <c r="J7" s="25"/>
      <c r="K7" s="25"/>
      <c r="L7" s="25"/>
      <c r="M7" s="25"/>
      <c r="N7" s="19">
        <f t="shared" ref="N7:N23" si="0">SUM(C7:M7)</f>
        <v>175</v>
      </c>
    </row>
    <row r="8" spans="1:14" x14ac:dyDescent="0.25">
      <c r="A8">
        <v>7</v>
      </c>
      <c r="B8" t="s">
        <v>16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19">
        <f t="shared" si="0"/>
        <v>0</v>
      </c>
    </row>
    <row r="9" spans="1:14" x14ac:dyDescent="0.25">
      <c r="A9">
        <v>12</v>
      </c>
      <c r="B9" t="s">
        <v>16</v>
      </c>
      <c r="C9" s="25">
        <v>14</v>
      </c>
      <c r="D9" s="25">
        <v>57.1</v>
      </c>
      <c r="E9" s="25"/>
      <c r="F9" s="25"/>
      <c r="G9" s="25"/>
      <c r="H9" s="25"/>
      <c r="I9" s="25"/>
      <c r="J9" s="25"/>
      <c r="K9" s="25"/>
      <c r="L9" s="25"/>
      <c r="M9" s="25"/>
      <c r="N9" s="19">
        <f t="shared" si="0"/>
        <v>71.099999999999994</v>
      </c>
    </row>
    <row r="10" spans="1:14" x14ac:dyDescent="0.25">
      <c r="A10">
        <v>14</v>
      </c>
      <c r="B10" t="s">
        <v>62</v>
      </c>
      <c r="C10" s="25">
        <v>19</v>
      </c>
      <c r="D10" s="25">
        <v>15.3</v>
      </c>
      <c r="E10" s="25">
        <v>12.7</v>
      </c>
      <c r="F10" s="25">
        <v>19</v>
      </c>
      <c r="G10" s="25">
        <v>6.7</v>
      </c>
      <c r="H10" s="25">
        <v>16</v>
      </c>
      <c r="I10" s="25">
        <v>12</v>
      </c>
      <c r="J10" s="25">
        <v>10.5</v>
      </c>
      <c r="K10" s="25">
        <v>18</v>
      </c>
      <c r="L10" s="25">
        <v>9.6</v>
      </c>
      <c r="M10" s="25" t="s">
        <v>131</v>
      </c>
      <c r="N10" s="19">
        <f t="shared" si="0"/>
        <v>138.79999999999998</v>
      </c>
    </row>
    <row r="11" spans="1:14" x14ac:dyDescent="0.25">
      <c r="A11">
        <v>15</v>
      </c>
      <c r="B11" t="s">
        <v>16</v>
      </c>
      <c r="C11" s="25">
        <v>20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19">
        <f t="shared" si="0"/>
        <v>20</v>
      </c>
    </row>
    <row r="12" spans="1:14" x14ac:dyDescent="0.25">
      <c r="A12" t="s">
        <v>75</v>
      </c>
      <c r="B12" t="s">
        <v>16</v>
      </c>
      <c r="C12" s="25">
        <v>31.3</v>
      </c>
      <c r="D12" s="25">
        <v>25</v>
      </c>
      <c r="E12" s="25">
        <v>41</v>
      </c>
      <c r="F12" s="25"/>
      <c r="G12" s="25"/>
      <c r="H12" s="25"/>
      <c r="I12" s="25"/>
      <c r="J12" s="25"/>
      <c r="K12" s="25"/>
      <c r="L12" s="25"/>
      <c r="M12" s="25"/>
      <c r="N12" s="19">
        <f t="shared" si="0"/>
        <v>97.3</v>
      </c>
    </row>
    <row r="13" spans="1:14" x14ac:dyDescent="0.25">
      <c r="A13">
        <v>17</v>
      </c>
      <c r="B13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19">
        <f t="shared" si="0"/>
        <v>0</v>
      </c>
    </row>
    <row r="14" spans="1:14" x14ac:dyDescent="0.25">
      <c r="A14">
        <v>19</v>
      </c>
      <c r="B14" t="s">
        <v>16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19">
        <f t="shared" si="0"/>
        <v>0</v>
      </c>
    </row>
    <row r="15" spans="1:14" x14ac:dyDescent="0.25">
      <c r="A15">
        <v>20</v>
      </c>
      <c r="B15" t="s">
        <v>16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19">
        <f t="shared" si="0"/>
        <v>0</v>
      </c>
    </row>
    <row r="16" spans="1:14" x14ac:dyDescent="0.25">
      <c r="A16">
        <v>25</v>
      </c>
      <c r="B16" t="s">
        <v>16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19">
        <f t="shared" si="0"/>
        <v>0</v>
      </c>
    </row>
    <row r="17" spans="1:14" x14ac:dyDescent="0.25">
      <c r="A17">
        <v>26</v>
      </c>
      <c r="B17" t="s">
        <v>16</v>
      </c>
      <c r="C17" s="25">
        <v>4.5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19">
        <f t="shared" si="0"/>
        <v>4.5</v>
      </c>
    </row>
    <row r="18" spans="1:14" x14ac:dyDescent="0.25">
      <c r="A18">
        <v>27</v>
      </c>
      <c r="B18" t="s">
        <v>62</v>
      </c>
      <c r="C18" s="25">
        <v>12.5</v>
      </c>
      <c r="D18" s="25">
        <v>11.5</v>
      </c>
      <c r="E18" s="25">
        <v>11</v>
      </c>
      <c r="F18" s="25">
        <v>9.5</v>
      </c>
      <c r="G18" s="25">
        <v>25</v>
      </c>
      <c r="H18" s="25">
        <v>13</v>
      </c>
      <c r="I18" s="25">
        <v>8</v>
      </c>
      <c r="J18" s="25">
        <v>9.5</v>
      </c>
      <c r="K18" s="25"/>
      <c r="L18" s="25"/>
      <c r="M18" s="25"/>
      <c r="N18" s="19">
        <f t="shared" si="0"/>
        <v>100</v>
      </c>
    </row>
    <row r="19" spans="1:14" x14ac:dyDescent="0.25">
      <c r="A19">
        <v>28</v>
      </c>
      <c r="B19" t="s">
        <v>62</v>
      </c>
      <c r="C19" s="25">
        <v>19.100000000000001</v>
      </c>
      <c r="D19" s="25">
        <v>21.6</v>
      </c>
      <c r="E19" s="25">
        <v>27.3</v>
      </c>
      <c r="F19" s="43">
        <v>19</v>
      </c>
      <c r="G19" s="25">
        <v>12.6</v>
      </c>
      <c r="H19" s="25">
        <v>19</v>
      </c>
      <c r="I19" s="25">
        <v>13</v>
      </c>
      <c r="J19" s="25">
        <v>8.5</v>
      </c>
      <c r="K19" s="25">
        <v>24</v>
      </c>
      <c r="L19" s="25">
        <v>17.5</v>
      </c>
      <c r="M19" s="25"/>
      <c r="N19" s="19">
        <f t="shared" si="0"/>
        <v>181.6</v>
      </c>
    </row>
    <row r="20" spans="1:14" x14ac:dyDescent="0.25">
      <c r="A20">
        <v>29</v>
      </c>
      <c r="B20" t="s">
        <v>16</v>
      </c>
      <c r="C20" s="25">
        <v>14</v>
      </c>
      <c r="D20" s="25">
        <v>27</v>
      </c>
      <c r="E20" s="25">
        <v>30.9</v>
      </c>
      <c r="F20" s="25">
        <v>29</v>
      </c>
      <c r="G20" s="25">
        <v>27.3</v>
      </c>
      <c r="H20" s="25">
        <v>14</v>
      </c>
      <c r="I20" s="25"/>
      <c r="J20" s="25"/>
      <c r="K20" s="25"/>
      <c r="L20" s="25"/>
      <c r="M20" s="25"/>
      <c r="N20" s="19">
        <f t="shared" si="0"/>
        <v>142.20000000000002</v>
      </c>
    </row>
    <row r="21" spans="1:14" x14ac:dyDescent="0.25">
      <c r="A21">
        <v>30</v>
      </c>
      <c r="B21" t="s">
        <v>16</v>
      </c>
      <c r="C21" s="25">
        <v>44</v>
      </c>
      <c r="D21" s="25">
        <v>32</v>
      </c>
      <c r="E21" s="25">
        <v>18</v>
      </c>
      <c r="F21" s="25">
        <v>37.5</v>
      </c>
      <c r="G21" s="25"/>
      <c r="H21" s="25"/>
      <c r="I21" s="25"/>
      <c r="J21" s="25"/>
      <c r="K21" s="25"/>
      <c r="L21" s="25"/>
      <c r="M21" s="25"/>
      <c r="N21" s="19">
        <f t="shared" si="0"/>
        <v>131.5</v>
      </c>
    </row>
    <row r="22" spans="1:14" x14ac:dyDescent="0.25">
      <c r="A22">
        <v>31</v>
      </c>
      <c r="B22" t="s">
        <v>16</v>
      </c>
      <c r="C22" s="25">
        <v>31.6</v>
      </c>
      <c r="D22" s="25">
        <v>31</v>
      </c>
      <c r="E22" s="25">
        <v>6</v>
      </c>
      <c r="F22" s="25">
        <v>18</v>
      </c>
      <c r="G22" s="25">
        <v>28</v>
      </c>
      <c r="H22" s="25"/>
      <c r="I22" s="25"/>
      <c r="J22" s="25"/>
      <c r="K22" s="25"/>
      <c r="L22" s="25"/>
      <c r="M22" s="25"/>
      <c r="N22" s="19">
        <f t="shared" si="0"/>
        <v>114.6</v>
      </c>
    </row>
    <row r="23" spans="1:14" x14ac:dyDescent="0.25">
      <c r="A23">
        <v>32</v>
      </c>
      <c r="B23" t="s">
        <v>16</v>
      </c>
      <c r="C23" s="25">
        <v>3</v>
      </c>
      <c r="D23" s="25">
        <v>37</v>
      </c>
      <c r="E23" s="25">
        <v>41</v>
      </c>
      <c r="F23" s="25">
        <v>32</v>
      </c>
      <c r="G23" s="25">
        <v>9.1</v>
      </c>
      <c r="H23" s="25">
        <v>35</v>
      </c>
      <c r="I23" s="25">
        <v>20</v>
      </c>
      <c r="J23" s="25">
        <v>36</v>
      </c>
      <c r="K23" s="25"/>
      <c r="L23" s="25"/>
      <c r="M23" s="25"/>
      <c r="N23" s="19">
        <f t="shared" si="0"/>
        <v>213.1</v>
      </c>
    </row>
    <row r="25" spans="1:14" x14ac:dyDescent="0.25">
      <c r="J25" t="s">
        <v>77</v>
      </c>
      <c r="N25">
        <f>N10+N18+N19+N28+N29</f>
        <v>420.4</v>
      </c>
    </row>
    <row r="26" spans="1:14" x14ac:dyDescent="0.25">
      <c r="J26" t="s">
        <v>78</v>
      </c>
      <c r="N26">
        <f>SUM(N5:N23)-N25+SUM(N30:N35)</f>
        <v>1249.3999999999996</v>
      </c>
    </row>
    <row r="27" spans="1:14" x14ac:dyDescent="0.25">
      <c r="A27" t="s">
        <v>74</v>
      </c>
    </row>
    <row r="28" spans="1:14" x14ac:dyDescent="0.25">
      <c r="A28" t="s">
        <v>120</v>
      </c>
      <c r="B28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>
        <f t="shared" ref="N28:N35" si="1">SUM(C28:M28)</f>
        <v>0</v>
      </c>
    </row>
    <row r="29" spans="1:14" x14ac:dyDescent="0.25">
      <c r="A29" t="s">
        <v>96</v>
      </c>
      <c r="B29" t="s">
        <v>62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>
        <f t="shared" si="1"/>
        <v>0</v>
      </c>
    </row>
    <row r="30" spans="1:14" x14ac:dyDescent="0.25">
      <c r="A30">
        <v>8</v>
      </c>
      <c r="B30" t="s">
        <v>16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>
        <f t="shared" si="1"/>
        <v>0</v>
      </c>
    </row>
    <row r="31" spans="1:14" x14ac:dyDescent="0.25">
      <c r="A31" t="s">
        <v>95</v>
      </c>
      <c r="B31" t="s">
        <v>16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>
        <f t="shared" si="1"/>
        <v>0</v>
      </c>
    </row>
    <row r="32" spans="1:14" x14ac:dyDescent="0.25">
      <c r="A32" t="s">
        <v>80</v>
      </c>
      <c r="B32" t="s">
        <v>16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>
        <f t="shared" si="1"/>
        <v>0</v>
      </c>
    </row>
    <row r="33" spans="1:14" x14ac:dyDescent="0.25">
      <c r="A33" t="s">
        <v>81</v>
      </c>
      <c r="B33" t="s">
        <v>16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>
        <f t="shared" si="1"/>
        <v>0</v>
      </c>
    </row>
    <row r="34" spans="1:14" x14ac:dyDescent="0.25">
      <c r="A34" t="s">
        <v>85</v>
      </c>
      <c r="B34" t="s">
        <v>16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>
        <f t="shared" si="1"/>
        <v>0</v>
      </c>
    </row>
    <row r="35" spans="1:14" x14ac:dyDescent="0.25">
      <c r="A35" t="s">
        <v>124</v>
      </c>
      <c r="B35" t="s">
        <v>16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>
        <f t="shared" si="1"/>
        <v>0</v>
      </c>
    </row>
  </sheetData>
  <mergeCells count="1">
    <mergeCell ref="C3:M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FBB6E-7AD5-4A65-8286-14B617AC135E}">
  <dimension ref="A1:O41"/>
  <sheetViews>
    <sheetView workbookViewId="0">
      <selection activeCell="C1" sqref="C1:N1048576"/>
    </sheetView>
  </sheetViews>
  <sheetFormatPr defaultRowHeight="15" x14ac:dyDescent="0.25"/>
  <cols>
    <col min="1" max="1" width="12" style="29" customWidth="1"/>
    <col min="3" max="15" width="9.140625" customWidth="1"/>
  </cols>
  <sheetData>
    <row r="1" spans="1:15" ht="45" x14ac:dyDescent="0.25">
      <c r="A1" s="29" t="s">
        <v>111</v>
      </c>
    </row>
    <row r="2" spans="1:15" x14ac:dyDescent="0.25">
      <c r="C2" s="17" t="s">
        <v>82</v>
      </c>
      <c r="D2" s="17" t="s">
        <v>83</v>
      </c>
      <c r="E2" s="31" t="s">
        <v>91</v>
      </c>
      <c r="F2" s="17" t="s">
        <v>89</v>
      </c>
      <c r="G2" s="31" t="s">
        <v>94</v>
      </c>
      <c r="H2" s="17" t="s">
        <v>84</v>
      </c>
      <c r="I2" s="17" t="s">
        <v>86</v>
      </c>
      <c r="J2" s="31" t="s">
        <v>97</v>
      </c>
      <c r="K2" s="17" t="s">
        <v>90</v>
      </c>
      <c r="L2" s="31" t="s">
        <v>98</v>
      </c>
      <c r="M2" s="31" t="s">
        <v>99</v>
      </c>
      <c r="N2" s="34" t="s">
        <v>115</v>
      </c>
      <c r="O2" s="31" t="s">
        <v>100</v>
      </c>
    </row>
    <row r="3" spans="1:15" x14ac:dyDescent="0.25">
      <c r="A3" s="16">
        <v>1</v>
      </c>
      <c r="B3" s="12" t="s">
        <v>16</v>
      </c>
      <c r="C3" s="19">
        <v>105.3</v>
      </c>
      <c r="D3" s="19">
        <v>65</v>
      </c>
      <c r="E3" s="19">
        <v>13</v>
      </c>
      <c r="F3" s="19">
        <v>40</v>
      </c>
      <c r="G3" s="19">
        <v>64</v>
      </c>
      <c r="H3" s="19">
        <v>46</v>
      </c>
      <c r="I3" s="19">
        <v>0</v>
      </c>
      <c r="J3" s="19">
        <v>0</v>
      </c>
      <c r="K3" s="19">
        <v>0</v>
      </c>
      <c r="L3" s="19">
        <v>0</v>
      </c>
      <c r="M3" s="19">
        <v>52</v>
      </c>
      <c r="N3" s="19">
        <v>141.5</v>
      </c>
      <c r="O3" s="19">
        <f>SUM(C3:N3)</f>
        <v>526.79999999999995</v>
      </c>
    </row>
    <row r="4" spans="1:15" x14ac:dyDescent="0.25">
      <c r="A4" s="16">
        <v>5</v>
      </c>
      <c r="B4" s="12" t="s">
        <v>16</v>
      </c>
      <c r="C4" s="19">
        <v>144</v>
      </c>
      <c r="D4" s="19">
        <v>109.6</v>
      </c>
      <c r="E4" s="19">
        <v>127.9</v>
      </c>
      <c r="F4" s="19">
        <v>63.3</v>
      </c>
      <c r="G4" s="19">
        <v>82</v>
      </c>
      <c r="H4" s="19">
        <v>32.6</v>
      </c>
      <c r="I4" s="19">
        <v>85.8</v>
      </c>
      <c r="J4" s="19">
        <v>70.7</v>
      </c>
      <c r="K4" s="19">
        <v>54.8</v>
      </c>
      <c r="L4" s="19">
        <v>58.7</v>
      </c>
      <c r="M4" s="19">
        <v>70.599999999999994</v>
      </c>
      <c r="N4" s="19">
        <v>138.6</v>
      </c>
      <c r="O4" s="19">
        <f t="shared" ref="O4:O21" si="0">SUM(C4:N4)</f>
        <v>1038.5999999999999</v>
      </c>
    </row>
    <row r="5" spans="1:15" x14ac:dyDescent="0.25">
      <c r="A5" s="16">
        <v>6</v>
      </c>
      <c r="B5" s="12" t="s">
        <v>16</v>
      </c>
      <c r="C5" s="19">
        <v>115</v>
      </c>
      <c r="D5" s="19">
        <v>97</v>
      </c>
      <c r="E5" s="19">
        <v>91.8</v>
      </c>
      <c r="F5" s="19">
        <v>0</v>
      </c>
      <c r="G5" s="19">
        <v>36</v>
      </c>
      <c r="H5" s="19">
        <v>81</v>
      </c>
      <c r="I5" s="19">
        <v>0</v>
      </c>
      <c r="J5" s="19">
        <v>0</v>
      </c>
      <c r="K5" s="19">
        <v>57</v>
      </c>
      <c r="L5" s="19">
        <v>111.2</v>
      </c>
      <c r="M5" s="19">
        <v>64.5</v>
      </c>
      <c r="N5" s="19">
        <v>175</v>
      </c>
      <c r="O5" s="19">
        <f t="shared" si="0"/>
        <v>828.5</v>
      </c>
    </row>
    <row r="6" spans="1:15" x14ac:dyDescent="0.25">
      <c r="A6" s="16">
        <v>7</v>
      </c>
      <c r="B6" s="12" t="s">
        <v>16</v>
      </c>
      <c r="C6" s="19">
        <v>8.5</v>
      </c>
      <c r="D6" s="19">
        <v>0</v>
      </c>
      <c r="E6" s="19">
        <v>9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7.5</v>
      </c>
      <c r="L6" s="19">
        <v>8.1999999999999993</v>
      </c>
      <c r="M6" s="19">
        <v>0</v>
      </c>
      <c r="N6" s="19">
        <v>0</v>
      </c>
      <c r="O6" s="19">
        <f t="shared" si="0"/>
        <v>33.200000000000003</v>
      </c>
    </row>
    <row r="7" spans="1:15" x14ac:dyDescent="0.25">
      <c r="A7" s="16">
        <v>12</v>
      </c>
      <c r="B7" s="12" t="s">
        <v>16</v>
      </c>
      <c r="C7" s="19">
        <v>231</v>
      </c>
      <c r="D7" s="19">
        <v>56</v>
      </c>
      <c r="E7" s="19">
        <v>60</v>
      </c>
      <c r="F7" s="19">
        <v>97</v>
      </c>
      <c r="G7" s="19">
        <v>0</v>
      </c>
      <c r="H7" s="19">
        <v>0</v>
      </c>
      <c r="I7" s="19">
        <v>40</v>
      </c>
      <c r="J7" s="19">
        <v>0</v>
      </c>
      <c r="K7" s="19">
        <v>0</v>
      </c>
      <c r="L7" s="19">
        <v>10</v>
      </c>
      <c r="M7" s="19">
        <v>67</v>
      </c>
      <c r="N7" s="19">
        <v>71.099999999999994</v>
      </c>
      <c r="O7" s="19">
        <f t="shared" si="0"/>
        <v>632.1</v>
      </c>
    </row>
    <row r="8" spans="1:15" x14ac:dyDescent="0.25">
      <c r="A8" s="16">
        <v>14</v>
      </c>
      <c r="B8" s="12" t="s">
        <v>62</v>
      </c>
      <c r="C8" s="19">
        <v>33.5</v>
      </c>
      <c r="D8" s="19">
        <v>30</v>
      </c>
      <c r="E8" s="19">
        <v>50.2</v>
      </c>
      <c r="F8" s="19">
        <v>71.5</v>
      </c>
      <c r="G8" s="19">
        <v>71</v>
      </c>
      <c r="H8" s="19">
        <v>65</v>
      </c>
      <c r="I8" s="19">
        <v>75</v>
      </c>
      <c r="J8" s="19">
        <v>84.5</v>
      </c>
      <c r="K8" s="19">
        <v>102</v>
      </c>
      <c r="L8" s="19">
        <v>56.5</v>
      </c>
      <c r="M8" s="19">
        <v>97</v>
      </c>
      <c r="N8" s="19">
        <v>138.79999999999998</v>
      </c>
      <c r="O8" s="19">
        <f t="shared" si="0"/>
        <v>875</v>
      </c>
    </row>
    <row r="9" spans="1:15" x14ac:dyDescent="0.25">
      <c r="A9" s="16">
        <v>15</v>
      </c>
      <c r="B9" s="12" t="s">
        <v>16</v>
      </c>
      <c r="C9" s="19">
        <v>51</v>
      </c>
      <c r="D9" s="19">
        <v>38</v>
      </c>
      <c r="E9" s="19">
        <v>101.5</v>
      </c>
      <c r="F9" s="19">
        <v>130.5</v>
      </c>
      <c r="G9" s="19">
        <v>22</v>
      </c>
      <c r="H9" s="19">
        <v>14</v>
      </c>
      <c r="I9" s="19">
        <v>68</v>
      </c>
      <c r="J9" s="19">
        <v>75.5</v>
      </c>
      <c r="K9" s="19">
        <v>0</v>
      </c>
      <c r="L9" s="19">
        <v>65.400000000000006</v>
      </c>
      <c r="M9" s="19">
        <v>53</v>
      </c>
      <c r="N9" s="19">
        <v>20</v>
      </c>
      <c r="O9" s="19">
        <f t="shared" si="0"/>
        <v>638.9</v>
      </c>
    </row>
    <row r="10" spans="1:15" ht="29.25" x14ac:dyDescent="0.25">
      <c r="A10" s="16" t="s">
        <v>75</v>
      </c>
      <c r="B10" s="12" t="s">
        <v>16</v>
      </c>
      <c r="C10" s="19">
        <v>127.5</v>
      </c>
      <c r="D10" s="19">
        <v>101</v>
      </c>
      <c r="E10" s="19">
        <v>45</v>
      </c>
      <c r="F10" s="19">
        <v>0</v>
      </c>
      <c r="G10" s="19">
        <v>54</v>
      </c>
      <c r="H10" s="19">
        <v>65.7</v>
      </c>
      <c r="I10" s="19">
        <v>0</v>
      </c>
      <c r="J10" s="19">
        <v>64.5</v>
      </c>
      <c r="K10" s="19">
        <v>0</v>
      </c>
      <c r="L10" s="19">
        <v>30</v>
      </c>
      <c r="M10" s="19">
        <v>49</v>
      </c>
      <c r="N10" s="19">
        <v>97.3</v>
      </c>
      <c r="O10" s="19">
        <f t="shared" si="0"/>
        <v>634</v>
      </c>
    </row>
    <row r="11" spans="1:15" x14ac:dyDescent="0.25">
      <c r="A11" s="16">
        <v>17</v>
      </c>
      <c r="B11" s="12" t="s">
        <v>16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f t="shared" si="0"/>
        <v>0</v>
      </c>
    </row>
    <row r="12" spans="1:15" x14ac:dyDescent="0.25">
      <c r="A12" s="16">
        <v>19</v>
      </c>
      <c r="B12" s="12" t="s">
        <v>16</v>
      </c>
      <c r="C12" s="19">
        <v>0</v>
      </c>
      <c r="D12" s="19">
        <v>0</v>
      </c>
      <c r="E12" s="19">
        <v>0</v>
      </c>
      <c r="F12" s="19">
        <v>0</v>
      </c>
      <c r="G12" s="19">
        <v>14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f t="shared" si="0"/>
        <v>14</v>
      </c>
    </row>
    <row r="13" spans="1:15" x14ac:dyDescent="0.25">
      <c r="A13" s="16">
        <v>20</v>
      </c>
      <c r="B13" s="12" t="s">
        <v>16</v>
      </c>
      <c r="C13" s="19">
        <v>0</v>
      </c>
      <c r="D13" s="19">
        <v>0</v>
      </c>
      <c r="E13" s="19">
        <v>16.399999999999999</v>
      </c>
      <c r="F13" s="19">
        <v>0</v>
      </c>
      <c r="G13" s="19">
        <v>36</v>
      </c>
      <c r="H13" s="19">
        <v>32.200000000000003</v>
      </c>
      <c r="I13" s="19">
        <v>18.100000000000001</v>
      </c>
      <c r="J13" s="19">
        <v>24.4</v>
      </c>
      <c r="K13" s="19">
        <v>34.9</v>
      </c>
      <c r="L13" s="19">
        <v>0</v>
      </c>
      <c r="M13" s="19">
        <v>0</v>
      </c>
      <c r="N13" s="19">
        <v>0</v>
      </c>
      <c r="O13" s="19">
        <f t="shared" si="0"/>
        <v>162</v>
      </c>
    </row>
    <row r="14" spans="1:15" x14ac:dyDescent="0.25">
      <c r="A14" s="16">
        <v>25</v>
      </c>
      <c r="B14" s="12" t="s">
        <v>16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10</v>
      </c>
      <c r="M14" s="19">
        <v>0</v>
      </c>
      <c r="N14" s="19">
        <v>0</v>
      </c>
      <c r="O14" s="19">
        <f t="shared" si="0"/>
        <v>10</v>
      </c>
    </row>
    <row r="15" spans="1:15" x14ac:dyDescent="0.25">
      <c r="A15" s="15">
        <v>26</v>
      </c>
      <c r="B15" s="12" t="s">
        <v>16</v>
      </c>
      <c r="C15" s="19">
        <v>14</v>
      </c>
      <c r="D15" s="19">
        <v>11</v>
      </c>
      <c r="E15" s="19">
        <v>0</v>
      </c>
      <c r="F15" s="19">
        <v>0</v>
      </c>
      <c r="G15" s="19">
        <v>14</v>
      </c>
      <c r="H15" s="19">
        <v>0</v>
      </c>
      <c r="I15" s="19">
        <v>8</v>
      </c>
      <c r="J15" s="19">
        <v>11</v>
      </c>
      <c r="K15" s="19">
        <v>21</v>
      </c>
      <c r="L15" s="19">
        <v>0</v>
      </c>
      <c r="M15" s="19">
        <v>20.100000000000001</v>
      </c>
      <c r="N15" s="19">
        <v>4.5</v>
      </c>
      <c r="O15" s="19">
        <f t="shared" si="0"/>
        <v>103.6</v>
      </c>
    </row>
    <row r="16" spans="1:15" x14ac:dyDescent="0.25">
      <c r="A16" s="15">
        <v>27</v>
      </c>
      <c r="B16" s="12" t="s">
        <v>62</v>
      </c>
      <c r="C16" s="19">
        <v>169.7</v>
      </c>
      <c r="D16" s="19">
        <v>154.4</v>
      </c>
      <c r="E16" s="19">
        <v>101</v>
      </c>
      <c r="F16" s="19">
        <v>54.6</v>
      </c>
      <c r="G16" s="19">
        <v>83.4</v>
      </c>
      <c r="H16" s="19">
        <v>112</v>
      </c>
      <c r="I16" s="19">
        <v>81.5</v>
      </c>
      <c r="J16" s="19">
        <v>78.799999999999983</v>
      </c>
      <c r="K16" s="19">
        <v>92.1</v>
      </c>
      <c r="L16" s="19">
        <v>75.599999999999994</v>
      </c>
      <c r="M16" s="19">
        <v>82.1</v>
      </c>
      <c r="N16" s="19">
        <v>100</v>
      </c>
      <c r="O16" s="19">
        <f t="shared" si="0"/>
        <v>1185.2</v>
      </c>
    </row>
    <row r="17" spans="1:15" x14ac:dyDescent="0.25">
      <c r="A17" s="15">
        <v>28</v>
      </c>
      <c r="B17" s="12" t="s">
        <v>62</v>
      </c>
      <c r="C17" s="19">
        <v>175.4</v>
      </c>
      <c r="D17" s="19">
        <v>155.4</v>
      </c>
      <c r="E17" s="19">
        <v>174.7</v>
      </c>
      <c r="F17" s="19">
        <v>60.5</v>
      </c>
      <c r="G17" s="19">
        <v>67.8</v>
      </c>
      <c r="H17" s="19">
        <v>59.1</v>
      </c>
      <c r="I17" s="19">
        <v>145</v>
      </c>
      <c r="J17" s="19">
        <v>108</v>
      </c>
      <c r="K17" s="19">
        <v>120.9</v>
      </c>
      <c r="L17" s="19">
        <v>112.8</v>
      </c>
      <c r="M17" s="19">
        <v>149.4</v>
      </c>
      <c r="N17" s="19">
        <v>181.6</v>
      </c>
      <c r="O17" s="19">
        <f t="shared" si="0"/>
        <v>1510.6</v>
      </c>
    </row>
    <row r="18" spans="1:15" x14ac:dyDescent="0.25">
      <c r="A18" s="15">
        <v>29</v>
      </c>
      <c r="B18" s="12" t="s">
        <v>16</v>
      </c>
      <c r="C18" s="19">
        <v>125</v>
      </c>
      <c r="D18" s="19">
        <v>63.1</v>
      </c>
      <c r="E18" s="19">
        <v>56</v>
      </c>
      <c r="F18" s="19">
        <v>0</v>
      </c>
      <c r="G18" s="19">
        <v>70</v>
      </c>
      <c r="H18" s="19">
        <v>99.9</v>
      </c>
      <c r="I18" s="19">
        <v>22</v>
      </c>
      <c r="J18" s="19">
        <v>0</v>
      </c>
      <c r="K18" s="19">
        <v>0</v>
      </c>
      <c r="L18" s="19">
        <v>0</v>
      </c>
      <c r="M18" s="19">
        <v>28</v>
      </c>
      <c r="N18" s="19">
        <v>142.20000000000002</v>
      </c>
      <c r="O18" s="19">
        <f t="shared" si="0"/>
        <v>606.20000000000005</v>
      </c>
    </row>
    <row r="19" spans="1:15" x14ac:dyDescent="0.25">
      <c r="A19" s="16">
        <v>30</v>
      </c>
      <c r="B19" s="12" t="s">
        <v>16</v>
      </c>
      <c r="C19" s="19">
        <v>175.5</v>
      </c>
      <c r="D19" s="19">
        <v>90.5</v>
      </c>
      <c r="E19" s="19">
        <v>54.5</v>
      </c>
      <c r="F19" s="19">
        <v>20</v>
      </c>
      <c r="G19" s="19">
        <v>0</v>
      </c>
      <c r="H19" s="19">
        <v>44</v>
      </c>
      <c r="I19" s="19">
        <v>61</v>
      </c>
      <c r="J19" s="19">
        <v>88.2</v>
      </c>
      <c r="K19" s="19">
        <v>0</v>
      </c>
      <c r="L19" s="19">
        <v>72.3</v>
      </c>
      <c r="M19" s="19">
        <v>11</v>
      </c>
      <c r="N19" s="19">
        <v>131.5</v>
      </c>
      <c r="O19" s="19">
        <f t="shared" si="0"/>
        <v>748.5</v>
      </c>
    </row>
    <row r="20" spans="1:15" x14ac:dyDescent="0.25">
      <c r="A20" s="16">
        <v>31</v>
      </c>
      <c r="B20" s="12" t="s">
        <v>16</v>
      </c>
      <c r="C20" s="19">
        <v>117</v>
      </c>
      <c r="D20" s="19">
        <v>98.1</v>
      </c>
      <c r="E20" s="19">
        <v>54.2</v>
      </c>
      <c r="F20" s="19">
        <v>28</v>
      </c>
      <c r="G20" s="19">
        <v>48</v>
      </c>
      <c r="H20" s="19">
        <v>26</v>
      </c>
      <c r="I20" s="19">
        <v>54</v>
      </c>
      <c r="J20" s="19">
        <v>51</v>
      </c>
      <c r="K20" s="19">
        <v>19</v>
      </c>
      <c r="L20" s="19">
        <v>99.1</v>
      </c>
      <c r="M20" s="19">
        <v>8</v>
      </c>
      <c r="N20" s="19">
        <v>114.6</v>
      </c>
      <c r="O20" s="19">
        <f t="shared" si="0"/>
        <v>717</v>
      </c>
    </row>
    <row r="21" spans="1:15" x14ac:dyDescent="0.25">
      <c r="A21" s="18">
        <v>32</v>
      </c>
      <c r="B21" s="12" t="s">
        <v>16</v>
      </c>
      <c r="C21" s="19">
        <v>334.5</v>
      </c>
      <c r="D21" s="19">
        <v>149</v>
      </c>
      <c r="E21" s="19">
        <v>153.9</v>
      </c>
      <c r="F21" s="19">
        <v>82</v>
      </c>
      <c r="G21" s="19">
        <v>155</v>
      </c>
      <c r="H21" s="19">
        <v>216.6</v>
      </c>
      <c r="I21" s="19">
        <v>189.1</v>
      </c>
      <c r="J21" s="19">
        <v>240</v>
      </c>
      <c r="K21" s="19">
        <v>66</v>
      </c>
      <c r="L21" s="19">
        <v>118.8</v>
      </c>
      <c r="M21" s="19">
        <v>43.5</v>
      </c>
      <c r="N21" s="19">
        <v>213.1</v>
      </c>
      <c r="O21" s="19">
        <f t="shared" si="0"/>
        <v>1961.4999999999998</v>
      </c>
    </row>
    <row r="23" spans="1:15" x14ac:dyDescent="0.25">
      <c r="M23" t="s">
        <v>117</v>
      </c>
      <c r="O23">
        <f>O8+O16+O17+SUM(O33:O36)</f>
        <v>3575.7999999999997</v>
      </c>
    </row>
    <row r="24" spans="1:15" x14ac:dyDescent="0.25">
      <c r="M24" t="s">
        <v>118</v>
      </c>
      <c r="O24">
        <f>SUM(O3:O21)-O23+SUM(O26:O32)</f>
        <v>9297.7000000000007</v>
      </c>
    </row>
    <row r="26" spans="1:15" x14ac:dyDescent="0.25">
      <c r="A26" s="28" t="s">
        <v>79</v>
      </c>
      <c r="B26" s="23" t="s">
        <v>16</v>
      </c>
      <c r="C26" s="41">
        <v>15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>
        <f t="shared" ref="O26:O38" si="1">SUM(C26:N26)</f>
        <v>15</v>
      </c>
    </row>
    <row r="27" spans="1:15" x14ac:dyDescent="0.25">
      <c r="A27" s="28" t="s">
        <v>114</v>
      </c>
      <c r="B27" s="25" t="s">
        <v>16</v>
      </c>
      <c r="C27" s="25"/>
      <c r="D27" s="25"/>
      <c r="E27" s="25"/>
      <c r="F27" s="25">
        <v>109</v>
      </c>
      <c r="G27" s="25">
        <v>197.2</v>
      </c>
      <c r="H27" s="25">
        <v>160.5</v>
      </c>
      <c r="I27" s="25"/>
      <c r="J27" s="25"/>
      <c r="K27" s="25"/>
      <c r="L27" s="25"/>
      <c r="M27" s="25"/>
      <c r="N27" s="25"/>
      <c r="O27">
        <f>SUM(C27:N27)</f>
        <v>466.7</v>
      </c>
    </row>
    <row r="28" spans="1:15" x14ac:dyDescent="0.25">
      <c r="A28" s="28">
        <v>53</v>
      </c>
      <c r="B28" s="25" t="s">
        <v>16</v>
      </c>
      <c r="C28" s="25"/>
      <c r="D28" s="25"/>
      <c r="E28" s="25"/>
      <c r="F28" s="25"/>
      <c r="G28" s="25"/>
      <c r="H28" s="25">
        <v>23</v>
      </c>
      <c r="I28" s="25"/>
      <c r="J28" s="25"/>
      <c r="K28" s="25"/>
      <c r="L28" s="25"/>
      <c r="M28" s="25"/>
      <c r="N28" s="25"/>
      <c r="O28">
        <f t="shared" si="1"/>
        <v>23</v>
      </c>
    </row>
    <row r="29" spans="1:15" x14ac:dyDescent="0.25">
      <c r="A29" s="28">
        <v>18</v>
      </c>
      <c r="B29" s="25" t="s">
        <v>16</v>
      </c>
      <c r="C29" s="25">
        <v>19.5</v>
      </c>
      <c r="D29" s="25"/>
      <c r="E29" s="25"/>
      <c r="F29" s="25"/>
      <c r="G29" s="25"/>
      <c r="H29" s="25"/>
      <c r="I29" s="25"/>
      <c r="J29" s="25"/>
      <c r="K29" s="25"/>
      <c r="L29" s="25">
        <v>8</v>
      </c>
      <c r="M29" s="25"/>
      <c r="N29" s="25"/>
      <c r="O29">
        <f t="shared" si="1"/>
        <v>27.5</v>
      </c>
    </row>
    <row r="30" spans="1:15" x14ac:dyDescent="0.25">
      <c r="A30" s="28" t="s">
        <v>87</v>
      </c>
      <c r="B30" s="25" t="s">
        <v>16</v>
      </c>
      <c r="C30" s="25"/>
      <c r="D30" s="25"/>
      <c r="E30" s="25"/>
      <c r="F30" s="25">
        <v>45.6</v>
      </c>
      <c r="G30" s="25"/>
      <c r="H30" s="25"/>
      <c r="I30" s="25"/>
      <c r="J30" s="25"/>
      <c r="K30" s="25"/>
      <c r="L30" s="25"/>
      <c r="M30" s="25"/>
      <c r="N30" s="25"/>
      <c r="O30">
        <f t="shared" si="1"/>
        <v>45.6</v>
      </c>
    </row>
    <row r="31" spans="1:15" x14ac:dyDescent="0.25">
      <c r="A31" s="28" t="s">
        <v>88</v>
      </c>
      <c r="B31" s="25" t="s">
        <v>16</v>
      </c>
      <c r="C31" s="25"/>
      <c r="D31" s="25"/>
      <c r="E31" s="25"/>
      <c r="F31" s="25">
        <v>0</v>
      </c>
      <c r="G31" s="25"/>
      <c r="H31" s="25"/>
      <c r="I31" s="25"/>
      <c r="J31" s="25"/>
      <c r="K31" s="25"/>
      <c r="L31" s="25"/>
      <c r="M31" s="25"/>
      <c r="N31" s="25"/>
      <c r="O31">
        <f t="shared" si="1"/>
        <v>0</v>
      </c>
    </row>
    <row r="32" spans="1:15" ht="45" x14ac:dyDescent="0.25">
      <c r="A32" s="28" t="s">
        <v>122</v>
      </c>
      <c r="B32" s="25" t="s">
        <v>16</v>
      </c>
      <c r="C32" s="25"/>
      <c r="D32" s="25"/>
      <c r="E32" s="25"/>
      <c r="F32" s="25">
        <v>10</v>
      </c>
      <c r="G32" s="25">
        <v>30</v>
      </c>
      <c r="H32" s="25">
        <v>20</v>
      </c>
      <c r="I32" s="25"/>
      <c r="J32" s="25"/>
      <c r="K32" s="25"/>
      <c r="L32" s="25">
        <v>10</v>
      </c>
      <c r="M32" s="25"/>
      <c r="N32" s="25"/>
      <c r="O32">
        <f t="shared" si="1"/>
        <v>70</v>
      </c>
    </row>
    <row r="33" spans="1:15" x14ac:dyDescent="0.25">
      <c r="A33" s="28">
        <v>22</v>
      </c>
      <c r="B33" s="25" t="s">
        <v>62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>
        <f>SUM(C33:N33)</f>
        <v>0</v>
      </c>
    </row>
    <row r="34" spans="1:15" x14ac:dyDescent="0.25">
      <c r="A34" s="28" t="s">
        <v>113</v>
      </c>
      <c r="B34" s="25" t="s">
        <v>62</v>
      </c>
      <c r="C34" s="25"/>
      <c r="D34" s="25"/>
      <c r="E34" s="25"/>
      <c r="F34" s="25">
        <v>1</v>
      </c>
      <c r="G34" s="25"/>
      <c r="H34" s="25"/>
      <c r="I34" s="25"/>
      <c r="J34" s="25"/>
      <c r="K34" s="25"/>
      <c r="L34" s="25"/>
      <c r="M34" s="25"/>
      <c r="N34" s="25"/>
      <c r="O34">
        <f t="shared" si="1"/>
        <v>1</v>
      </c>
    </row>
    <row r="35" spans="1:15" ht="30" x14ac:dyDescent="0.25">
      <c r="A35" s="28" t="s">
        <v>120</v>
      </c>
      <c r="B35" s="25" t="s">
        <v>62</v>
      </c>
      <c r="C35" s="25"/>
      <c r="D35" s="25"/>
      <c r="E35" s="25"/>
      <c r="F35" s="25">
        <v>2</v>
      </c>
      <c r="G35" s="25"/>
      <c r="H35" s="25"/>
      <c r="I35" s="25"/>
      <c r="J35" s="25"/>
      <c r="K35" s="25"/>
      <c r="L35" s="25"/>
      <c r="M35" s="25"/>
      <c r="N35" s="25"/>
      <c r="O35">
        <f t="shared" si="1"/>
        <v>2</v>
      </c>
    </row>
    <row r="36" spans="1:15" x14ac:dyDescent="0.25">
      <c r="A36" s="28" t="s">
        <v>92</v>
      </c>
      <c r="B36" s="25" t="s">
        <v>62</v>
      </c>
      <c r="C36" s="25"/>
      <c r="D36" s="25"/>
      <c r="E36" s="25"/>
      <c r="F36" s="25"/>
      <c r="G36" s="25">
        <v>2</v>
      </c>
      <c r="H36" s="25"/>
      <c r="I36" s="25"/>
      <c r="J36" s="25"/>
      <c r="K36" s="25"/>
      <c r="L36" s="25"/>
      <c r="M36" s="25"/>
      <c r="N36" s="25"/>
      <c r="O36">
        <f t="shared" si="1"/>
        <v>2</v>
      </c>
    </row>
    <row r="37" spans="1:15" x14ac:dyDescent="0.25">
      <c r="A37" s="28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>
        <f t="shared" si="1"/>
        <v>0</v>
      </c>
    </row>
    <row r="38" spans="1:15" x14ac:dyDescent="0.25">
      <c r="A38" s="28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>
        <f t="shared" si="1"/>
        <v>0</v>
      </c>
    </row>
    <row r="39" spans="1:15" x14ac:dyDescent="0.25">
      <c r="A39" s="28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5" x14ac:dyDescent="0.25">
      <c r="A40" s="28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5" x14ac:dyDescent="0.25">
      <c r="A41" s="28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9F076-43E3-421B-BF55-63E4D7941276}">
  <dimension ref="A1:T28"/>
  <sheetViews>
    <sheetView workbookViewId="0">
      <selection activeCell="P5" sqref="P5:P23"/>
    </sheetView>
  </sheetViews>
  <sheetFormatPr defaultRowHeight="15" x14ac:dyDescent="0.25"/>
  <cols>
    <col min="1" max="1" width="11.7109375" customWidth="1"/>
    <col min="3" max="20" width="9.140625" style="20"/>
  </cols>
  <sheetData>
    <row r="1" spans="1:20" x14ac:dyDescent="0.25">
      <c r="A1" t="s">
        <v>69</v>
      </c>
    </row>
    <row r="3" spans="1:20" x14ac:dyDescent="0.25">
      <c r="A3" s="17" t="s">
        <v>70</v>
      </c>
      <c r="C3" s="52" t="s">
        <v>112</v>
      </c>
      <c r="D3" s="53"/>
      <c r="E3" s="53"/>
      <c r="F3" s="53"/>
      <c r="G3" s="53"/>
      <c r="H3" s="53"/>
      <c r="I3" s="53"/>
      <c r="J3" s="53"/>
      <c r="K3" s="53"/>
      <c r="L3" s="53"/>
      <c r="M3" s="33"/>
      <c r="N3" s="33"/>
      <c r="O3" s="33"/>
      <c r="P3" s="21" t="s">
        <v>76</v>
      </c>
      <c r="Q3" s="21"/>
      <c r="R3" s="21"/>
      <c r="S3" s="21"/>
      <c r="T3" s="21"/>
    </row>
    <row r="4" spans="1:20" x14ac:dyDescent="0.25">
      <c r="A4" s="17" t="s">
        <v>71</v>
      </c>
      <c r="B4" s="17" t="s">
        <v>73</v>
      </c>
      <c r="C4" s="21" t="s">
        <v>72</v>
      </c>
      <c r="D4" s="21" t="s">
        <v>72</v>
      </c>
      <c r="E4" s="21" t="s">
        <v>72</v>
      </c>
      <c r="F4" s="21" t="s">
        <v>72</v>
      </c>
      <c r="G4" s="21" t="s">
        <v>72</v>
      </c>
      <c r="H4" s="21" t="s">
        <v>72</v>
      </c>
      <c r="I4" s="21" t="s">
        <v>72</v>
      </c>
      <c r="J4" s="21" t="s">
        <v>72</v>
      </c>
      <c r="K4" s="21" t="s">
        <v>72</v>
      </c>
      <c r="L4" s="21" t="s">
        <v>72</v>
      </c>
      <c r="M4" s="21"/>
      <c r="N4" s="21"/>
      <c r="O4" s="21"/>
      <c r="P4" s="21" t="s">
        <v>72</v>
      </c>
      <c r="Q4" s="21"/>
      <c r="R4" s="21"/>
      <c r="S4" s="21"/>
      <c r="T4" s="21"/>
    </row>
    <row r="5" spans="1:20" x14ac:dyDescent="0.25">
      <c r="A5" s="16">
        <v>1</v>
      </c>
      <c r="B5" s="12" t="s">
        <v>16</v>
      </c>
      <c r="C5" s="12">
        <v>20</v>
      </c>
      <c r="D5" s="12">
        <v>45</v>
      </c>
      <c r="E5" s="12">
        <v>27</v>
      </c>
      <c r="F5" s="12">
        <v>13.3</v>
      </c>
      <c r="G5" s="12"/>
      <c r="H5" s="22"/>
      <c r="I5" s="22"/>
      <c r="J5" s="22"/>
      <c r="K5" s="22"/>
      <c r="L5" s="22"/>
      <c r="M5" s="22"/>
      <c r="N5" s="22"/>
      <c r="O5" s="22"/>
      <c r="P5" s="19">
        <f t="shared" ref="P5:P22" si="0">SUM(C5:O5)</f>
        <v>105.3</v>
      </c>
    </row>
    <row r="6" spans="1:20" x14ac:dyDescent="0.25">
      <c r="A6" s="16">
        <v>5</v>
      </c>
      <c r="B6" s="12" t="s">
        <v>16</v>
      </c>
      <c r="C6" s="12">
        <v>10.3</v>
      </c>
      <c r="D6" s="12">
        <v>18</v>
      </c>
      <c r="E6" s="12">
        <v>24</v>
      </c>
      <c r="F6" s="12">
        <v>5</v>
      </c>
      <c r="G6" s="12">
        <v>13</v>
      </c>
      <c r="H6" s="23">
        <v>17</v>
      </c>
      <c r="I6" s="23">
        <v>20.7</v>
      </c>
      <c r="J6" s="22">
        <v>18</v>
      </c>
      <c r="K6" s="22">
        <v>18</v>
      </c>
      <c r="L6" s="22"/>
      <c r="M6" s="22"/>
      <c r="N6" s="22"/>
      <c r="O6" s="22"/>
      <c r="P6" s="19">
        <f t="shared" si="0"/>
        <v>144</v>
      </c>
    </row>
    <row r="7" spans="1:20" x14ac:dyDescent="0.25">
      <c r="A7" s="16">
        <v>6</v>
      </c>
      <c r="B7" s="12" t="s">
        <v>16</v>
      </c>
      <c r="C7" s="12">
        <v>24</v>
      </c>
      <c r="D7" s="12">
        <v>25</v>
      </c>
      <c r="E7" s="12">
        <v>34</v>
      </c>
      <c r="F7" s="12">
        <v>32</v>
      </c>
      <c r="G7" s="12"/>
      <c r="H7" s="22"/>
      <c r="I7" s="22"/>
      <c r="J7" s="22"/>
      <c r="K7" s="22"/>
      <c r="L7" s="22"/>
      <c r="M7" s="22"/>
      <c r="N7" s="22"/>
      <c r="O7" s="22"/>
      <c r="P7" s="19">
        <f t="shared" si="0"/>
        <v>115</v>
      </c>
    </row>
    <row r="8" spans="1:20" x14ac:dyDescent="0.25">
      <c r="A8" s="16">
        <v>7</v>
      </c>
      <c r="B8" s="12" t="s">
        <v>16</v>
      </c>
      <c r="C8" s="12">
        <v>8.5</v>
      </c>
      <c r="D8" s="12"/>
      <c r="E8" s="12"/>
      <c r="F8" s="12"/>
      <c r="G8" s="12"/>
      <c r="H8" s="22"/>
      <c r="I8" s="22"/>
      <c r="J8" s="22"/>
      <c r="K8" s="22"/>
      <c r="L8" s="22"/>
      <c r="M8" s="22"/>
      <c r="N8" s="22"/>
      <c r="O8" s="22"/>
      <c r="P8" s="19">
        <f t="shared" si="0"/>
        <v>8.5</v>
      </c>
    </row>
    <row r="9" spans="1:20" x14ac:dyDescent="0.25">
      <c r="A9" s="16">
        <v>12</v>
      </c>
      <c r="B9" s="12" t="s">
        <v>16</v>
      </c>
      <c r="C9" s="12">
        <v>23</v>
      </c>
      <c r="D9" s="12">
        <v>55</v>
      </c>
      <c r="E9" s="12">
        <v>10</v>
      </c>
      <c r="F9" s="12">
        <v>43</v>
      </c>
      <c r="G9" s="12">
        <v>26</v>
      </c>
      <c r="H9" s="22">
        <v>28</v>
      </c>
      <c r="I9" s="22">
        <v>46</v>
      </c>
      <c r="J9" s="2"/>
      <c r="K9" s="22"/>
      <c r="L9" s="22"/>
      <c r="M9" s="22"/>
      <c r="N9" s="22"/>
      <c r="O9" s="22"/>
      <c r="P9" s="19">
        <f t="shared" si="0"/>
        <v>231</v>
      </c>
    </row>
    <row r="10" spans="1:20" x14ac:dyDescent="0.25">
      <c r="A10" s="16">
        <v>14</v>
      </c>
      <c r="B10" s="12" t="s">
        <v>62</v>
      </c>
      <c r="C10" s="12">
        <v>9.5</v>
      </c>
      <c r="D10" s="12">
        <v>16</v>
      </c>
      <c r="E10" s="12">
        <v>8</v>
      </c>
      <c r="F10" s="12"/>
      <c r="G10" s="12"/>
      <c r="H10" s="23"/>
      <c r="I10" s="23"/>
      <c r="J10" s="23"/>
      <c r="K10" s="23"/>
      <c r="L10" s="22"/>
      <c r="M10" s="22"/>
      <c r="N10" s="22"/>
      <c r="O10" s="22"/>
      <c r="P10" s="19">
        <f t="shared" si="0"/>
        <v>33.5</v>
      </c>
    </row>
    <row r="11" spans="1:20" x14ac:dyDescent="0.25">
      <c r="A11" s="16">
        <v>15</v>
      </c>
      <c r="B11" s="12" t="s">
        <v>16</v>
      </c>
      <c r="C11" s="12">
        <v>24.5</v>
      </c>
      <c r="D11" s="12">
        <v>26.5</v>
      </c>
      <c r="E11" s="12"/>
      <c r="F11" s="12"/>
      <c r="G11" s="12"/>
      <c r="H11" s="22"/>
      <c r="I11" s="22"/>
      <c r="J11" s="22"/>
      <c r="K11" s="22"/>
      <c r="L11" s="22"/>
      <c r="M11" s="22"/>
      <c r="N11" s="22"/>
      <c r="O11" s="22"/>
      <c r="P11" s="19">
        <f t="shared" si="0"/>
        <v>51</v>
      </c>
    </row>
    <row r="12" spans="1:20" ht="28.5" customHeight="1" x14ac:dyDescent="0.25">
      <c r="A12" s="16" t="s">
        <v>75</v>
      </c>
      <c r="B12" s="12" t="s">
        <v>16</v>
      </c>
      <c r="C12" s="12">
        <v>20</v>
      </c>
      <c r="D12" s="12">
        <v>10</v>
      </c>
      <c r="E12" s="12">
        <v>18</v>
      </c>
      <c r="F12" s="12">
        <v>24</v>
      </c>
      <c r="G12" s="12">
        <v>14</v>
      </c>
      <c r="H12" s="22">
        <v>8.5</v>
      </c>
      <c r="I12" s="22">
        <v>25</v>
      </c>
      <c r="J12" s="22">
        <v>8</v>
      </c>
      <c r="K12" s="22"/>
      <c r="L12" s="22"/>
      <c r="M12" s="22"/>
      <c r="N12" s="22"/>
      <c r="O12" s="22"/>
      <c r="P12" s="19">
        <f t="shared" si="0"/>
        <v>127.5</v>
      </c>
    </row>
    <row r="13" spans="1:20" x14ac:dyDescent="0.25">
      <c r="A13" s="16">
        <v>17</v>
      </c>
      <c r="B13" s="12" t="s">
        <v>16</v>
      </c>
      <c r="C13" s="12"/>
      <c r="D13" s="12"/>
      <c r="E13" s="12"/>
      <c r="F13" s="12"/>
      <c r="G13" s="12"/>
      <c r="H13" s="22"/>
      <c r="I13" s="22"/>
      <c r="J13" s="22"/>
      <c r="K13" s="22"/>
      <c r="L13" s="22"/>
      <c r="M13" s="22"/>
      <c r="N13" s="22"/>
      <c r="O13" s="22"/>
      <c r="P13" s="19">
        <f t="shared" si="0"/>
        <v>0</v>
      </c>
    </row>
    <row r="14" spans="1:20" x14ac:dyDescent="0.25">
      <c r="A14" s="16">
        <v>19</v>
      </c>
      <c r="B14" s="12" t="s">
        <v>16</v>
      </c>
      <c r="C14" s="12"/>
      <c r="D14" s="12"/>
      <c r="E14" s="12"/>
      <c r="F14" s="12"/>
      <c r="G14" s="12"/>
      <c r="H14" s="22"/>
      <c r="I14" s="22"/>
      <c r="J14" s="22"/>
      <c r="K14" s="22"/>
      <c r="L14" s="22"/>
      <c r="M14" s="22"/>
      <c r="N14" s="22"/>
      <c r="O14" s="22"/>
      <c r="P14" s="19">
        <f t="shared" si="0"/>
        <v>0</v>
      </c>
    </row>
    <row r="15" spans="1:20" x14ac:dyDescent="0.25">
      <c r="A15" s="16">
        <v>20</v>
      </c>
      <c r="B15" s="12" t="s">
        <v>16</v>
      </c>
      <c r="C15" s="12"/>
      <c r="D15" s="12"/>
      <c r="E15" s="12"/>
      <c r="F15" s="12"/>
      <c r="G15" s="12"/>
      <c r="H15" s="22"/>
      <c r="I15" s="22"/>
      <c r="J15" s="22"/>
      <c r="K15" s="22"/>
      <c r="L15" s="22"/>
      <c r="M15" s="22"/>
      <c r="N15" s="22"/>
      <c r="O15" s="22"/>
      <c r="P15" s="19">
        <f t="shared" si="0"/>
        <v>0</v>
      </c>
    </row>
    <row r="16" spans="1:20" x14ac:dyDescent="0.25">
      <c r="A16" s="16">
        <v>25</v>
      </c>
      <c r="B16" s="12" t="s">
        <v>16</v>
      </c>
      <c r="C16" s="12"/>
      <c r="D16" s="12"/>
      <c r="E16" s="12"/>
      <c r="F16" s="12"/>
      <c r="G16" s="12"/>
      <c r="H16" s="22"/>
      <c r="I16" s="22"/>
      <c r="J16" s="22"/>
      <c r="K16" s="22"/>
      <c r="L16" s="22"/>
      <c r="M16" s="22"/>
      <c r="N16" s="22"/>
      <c r="O16" s="22"/>
      <c r="P16" s="19">
        <f t="shared" si="0"/>
        <v>0</v>
      </c>
    </row>
    <row r="17" spans="1:16" x14ac:dyDescent="0.25">
      <c r="A17" s="15">
        <v>26</v>
      </c>
      <c r="B17" s="12" t="s">
        <v>16</v>
      </c>
      <c r="C17" s="12">
        <v>14</v>
      </c>
      <c r="D17" s="12"/>
      <c r="E17" s="12"/>
      <c r="F17" s="12"/>
      <c r="G17" s="12"/>
      <c r="H17" s="22"/>
      <c r="I17" s="22"/>
      <c r="J17" s="22"/>
      <c r="K17" s="22"/>
      <c r="L17" s="22"/>
      <c r="M17" s="22"/>
      <c r="N17" s="22"/>
      <c r="O17" s="22"/>
      <c r="P17" s="19">
        <f t="shared" si="0"/>
        <v>14</v>
      </c>
    </row>
    <row r="18" spans="1:16" x14ac:dyDescent="0.25">
      <c r="A18" s="15">
        <v>27</v>
      </c>
      <c r="B18" s="12" t="s">
        <v>62</v>
      </c>
      <c r="C18" s="12">
        <v>9.5</v>
      </c>
      <c r="D18" s="12">
        <v>11.5</v>
      </c>
      <c r="E18" s="12">
        <v>18.5</v>
      </c>
      <c r="F18" s="12">
        <v>10</v>
      </c>
      <c r="G18" s="12">
        <v>11.9</v>
      </c>
      <c r="H18" s="23">
        <v>5.8</v>
      </c>
      <c r="I18" s="23">
        <v>12</v>
      </c>
      <c r="J18" s="23">
        <v>23</v>
      </c>
      <c r="K18" s="23">
        <v>8.5</v>
      </c>
      <c r="L18" s="23">
        <v>18</v>
      </c>
      <c r="M18" s="23">
        <v>8</v>
      </c>
      <c r="N18" s="23">
        <v>20</v>
      </c>
      <c r="O18" s="23">
        <v>13</v>
      </c>
      <c r="P18" s="19">
        <f t="shared" si="0"/>
        <v>169.7</v>
      </c>
    </row>
    <row r="19" spans="1:16" x14ac:dyDescent="0.25">
      <c r="A19" s="15">
        <v>28</v>
      </c>
      <c r="B19" s="12" t="s">
        <v>62</v>
      </c>
      <c r="C19" s="12">
        <v>7</v>
      </c>
      <c r="D19" s="12">
        <v>13.5</v>
      </c>
      <c r="E19" s="12">
        <v>3.2</v>
      </c>
      <c r="F19" s="12">
        <v>10</v>
      </c>
      <c r="G19" s="12">
        <v>15.2</v>
      </c>
      <c r="H19" s="23">
        <v>19</v>
      </c>
      <c r="I19" s="23">
        <v>11.4</v>
      </c>
      <c r="J19" s="23">
        <v>8.5</v>
      </c>
      <c r="K19" s="23">
        <v>24</v>
      </c>
      <c r="L19" s="23">
        <v>8.1999999999999993</v>
      </c>
      <c r="M19" s="23">
        <v>16</v>
      </c>
      <c r="N19" s="23">
        <v>12</v>
      </c>
      <c r="O19" s="23">
        <v>27.4</v>
      </c>
      <c r="P19" s="19">
        <f t="shared" si="0"/>
        <v>175.4</v>
      </c>
    </row>
    <row r="20" spans="1:16" x14ac:dyDescent="0.25">
      <c r="A20" s="15">
        <v>29</v>
      </c>
      <c r="B20" s="12" t="s">
        <v>16</v>
      </c>
      <c r="C20" s="12">
        <v>40</v>
      </c>
      <c r="D20" s="12">
        <v>29</v>
      </c>
      <c r="E20" s="12">
        <v>26</v>
      </c>
      <c r="F20" s="12">
        <v>30</v>
      </c>
      <c r="G20" s="12"/>
      <c r="H20" s="22"/>
      <c r="I20" s="22"/>
      <c r="J20" s="22"/>
      <c r="K20" s="22"/>
      <c r="L20" s="22"/>
      <c r="M20" s="22"/>
      <c r="N20" s="22"/>
      <c r="O20" s="22"/>
      <c r="P20" s="19">
        <f t="shared" si="0"/>
        <v>125</v>
      </c>
    </row>
    <row r="21" spans="1:16" x14ac:dyDescent="0.25">
      <c r="A21" s="16">
        <v>30</v>
      </c>
      <c r="B21" s="12" t="s">
        <v>16</v>
      </c>
      <c r="C21" s="12">
        <v>42</v>
      </c>
      <c r="D21" s="12">
        <v>16</v>
      </c>
      <c r="E21" s="12">
        <v>12.5</v>
      </c>
      <c r="F21" s="12">
        <v>48</v>
      </c>
      <c r="G21" s="12">
        <v>17</v>
      </c>
      <c r="H21" s="22">
        <v>15</v>
      </c>
      <c r="I21" s="22">
        <v>10</v>
      </c>
      <c r="J21" s="22">
        <v>15</v>
      </c>
      <c r="K21" s="22"/>
      <c r="L21" s="22"/>
      <c r="M21" s="22"/>
      <c r="N21" s="22"/>
      <c r="O21" s="22"/>
      <c r="P21" s="19">
        <f t="shared" si="0"/>
        <v>175.5</v>
      </c>
    </row>
    <row r="22" spans="1:16" x14ac:dyDescent="0.25">
      <c r="A22" s="16">
        <v>31</v>
      </c>
      <c r="B22" s="12" t="s">
        <v>16</v>
      </c>
      <c r="C22" s="12">
        <v>10</v>
      </c>
      <c r="D22" s="12">
        <v>41</v>
      </c>
      <c r="E22" s="12">
        <v>17</v>
      </c>
      <c r="F22" s="12">
        <v>16</v>
      </c>
      <c r="G22" s="12">
        <v>33</v>
      </c>
      <c r="H22" s="22"/>
      <c r="I22" s="22"/>
      <c r="J22" s="22"/>
      <c r="K22" s="22"/>
      <c r="L22" s="22"/>
      <c r="M22" s="22"/>
      <c r="N22" s="22"/>
      <c r="O22" s="22"/>
      <c r="P22" s="19">
        <f t="shared" si="0"/>
        <v>117</v>
      </c>
    </row>
    <row r="23" spans="1:16" x14ac:dyDescent="0.25">
      <c r="A23" s="18">
        <v>32</v>
      </c>
      <c r="B23" s="12" t="s">
        <v>16</v>
      </c>
      <c r="C23" s="12">
        <v>23</v>
      </c>
      <c r="D23" s="12">
        <v>30</v>
      </c>
      <c r="E23" s="12">
        <v>33</v>
      </c>
      <c r="F23" s="12">
        <v>40</v>
      </c>
      <c r="G23" s="12">
        <v>21.5</v>
      </c>
      <c r="H23" s="23">
        <v>37</v>
      </c>
      <c r="I23" s="23">
        <v>39</v>
      </c>
      <c r="J23" s="22">
        <v>38</v>
      </c>
      <c r="K23" s="22">
        <v>17</v>
      </c>
      <c r="L23" s="22">
        <v>12</v>
      </c>
      <c r="M23" s="36">
        <v>44</v>
      </c>
      <c r="N23" s="36"/>
      <c r="O23" s="36"/>
      <c r="P23" s="19">
        <f>SUM(C23:O23)</f>
        <v>334.5</v>
      </c>
    </row>
    <row r="25" spans="1:16" x14ac:dyDescent="0.25">
      <c r="A25" t="s">
        <v>74</v>
      </c>
      <c r="J25" s="20" t="s">
        <v>77</v>
      </c>
      <c r="P25" s="24">
        <f>P10+P18+P19</f>
        <v>378.6</v>
      </c>
    </row>
    <row r="26" spans="1:16" x14ac:dyDescent="0.25">
      <c r="A26" s="18"/>
      <c r="J26" s="20" t="s">
        <v>78</v>
      </c>
      <c r="P26" s="19">
        <f>SUM(P5:P23)-P25+P28</f>
        <v>1563.3000000000002</v>
      </c>
    </row>
    <row r="28" spans="1:16" x14ac:dyDescent="0.25">
      <c r="A28" t="s">
        <v>79</v>
      </c>
      <c r="B28" t="s">
        <v>16</v>
      </c>
      <c r="C28" s="20">
        <v>15</v>
      </c>
      <c r="P28" s="19">
        <f>SUM(C28:O28)</f>
        <v>15</v>
      </c>
    </row>
  </sheetData>
  <mergeCells count="1">
    <mergeCell ref="C3:L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3ADBE-C696-4EA7-9200-0C33C31AD4B7}">
  <dimension ref="A1:O29"/>
  <sheetViews>
    <sheetView workbookViewId="0">
      <selection activeCell="C3" sqref="C3:M3"/>
    </sheetView>
  </sheetViews>
  <sheetFormatPr defaultRowHeight="15" x14ac:dyDescent="0.25"/>
  <cols>
    <col min="1" max="1" width="10.42578125" customWidth="1"/>
  </cols>
  <sheetData>
    <row r="1" spans="1:15" x14ac:dyDescent="0.25">
      <c r="A1" s="19" t="s">
        <v>69</v>
      </c>
    </row>
    <row r="3" spans="1:15" x14ac:dyDescent="0.25">
      <c r="A3" t="s">
        <v>70</v>
      </c>
      <c r="C3" s="54" t="s">
        <v>116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35"/>
      <c r="O3" t="s">
        <v>76</v>
      </c>
    </row>
    <row r="4" spans="1:15" x14ac:dyDescent="0.25">
      <c r="A4" t="s">
        <v>71</v>
      </c>
      <c r="B4" t="s">
        <v>73</v>
      </c>
      <c r="C4" t="s">
        <v>72</v>
      </c>
      <c r="D4" t="s">
        <v>72</v>
      </c>
      <c r="E4" t="s">
        <v>72</v>
      </c>
      <c r="F4" t="s">
        <v>72</v>
      </c>
      <c r="G4" t="s">
        <v>72</v>
      </c>
      <c r="H4" t="s">
        <v>72</v>
      </c>
      <c r="I4" t="s">
        <v>72</v>
      </c>
      <c r="J4" t="s">
        <v>72</v>
      </c>
      <c r="K4" t="s">
        <v>72</v>
      </c>
      <c r="L4" t="s">
        <v>72</v>
      </c>
      <c r="M4" t="s">
        <v>72</v>
      </c>
      <c r="O4" t="s">
        <v>72</v>
      </c>
    </row>
    <row r="5" spans="1:15" x14ac:dyDescent="0.25">
      <c r="A5" s="26">
        <v>1</v>
      </c>
      <c r="B5" s="25" t="s">
        <v>16</v>
      </c>
      <c r="C5" s="25">
        <v>14</v>
      </c>
      <c r="D5" s="25">
        <v>23</v>
      </c>
      <c r="E5" s="25">
        <v>11</v>
      </c>
      <c r="F5" s="25">
        <v>17</v>
      </c>
      <c r="G5" s="25"/>
      <c r="H5" s="25"/>
      <c r="I5" s="25"/>
      <c r="J5" s="25"/>
      <c r="K5" s="25"/>
      <c r="L5" s="25"/>
      <c r="M5" s="25"/>
      <c r="N5" s="25"/>
      <c r="O5" s="19">
        <f t="shared" ref="O5:O18" si="0">SUM(C5:N5)</f>
        <v>65</v>
      </c>
    </row>
    <row r="6" spans="1:15" x14ac:dyDescent="0.25">
      <c r="A6" s="26">
        <v>5</v>
      </c>
      <c r="B6" s="25" t="s">
        <v>16</v>
      </c>
      <c r="C6" s="25">
        <v>20</v>
      </c>
      <c r="D6" s="25">
        <v>13</v>
      </c>
      <c r="E6" s="25">
        <v>17</v>
      </c>
      <c r="F6" s="25">
        <v>24.2</v>
      </c>
      <c r="G6" s="25">
        <v>19.899999999999999</v>
      </c>
      <c r="H6" s="25">
        <v>15.5</v>
      </c>
      <c r="I6" s="25"/>
      <c r="J6" s="25"/>
      <c r="K6" s="25"/>
      <c r="L6" s="25"/>
      <c r="M6" s="25"/>
      <c r="N6" s="25"/>
      <c r="O6" s="19">
        <f t="shared" si="0"/>
        <v>109.6</v>
      </c>
    </row>
    <row r="7" spans="1:15" x14ac:dyDescent="0.25">
      <c r="A7" s="26">
        <v>6</v>
      </c>
      <c r="B7" s="25" t="s">
        <v>16</v>
      </c>
      <c r="C7" s="25">
        <v>15</v>
      </c>
      <c r="D7" s="25">
        <v>25</v>
      </c>
      <c r="E7" s="25">
        <v>37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19">
        <f t="shared" si="0"/>
        <v>97</v>
      </c>
    </row>
    <row r="8" spans="1:15" x14ac:dyDescent="0.25">
      <c r="A8" s="26">
        <v>7</v>
      </c>
      <c r="B8" s="25" t="s">
        <v>16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19">
        <f t="shared" si="0"/>
        <v>0</v>
      </c>
    </row>
    <row r="9" spans="1:15" x14ac:dyDescent="0.25">
      <c r="A9" s="26">
        <v>12</v>
      </c>
      <c r="B9" s="25" t="s">
        <v>16</v>
      </c>
      <c r="C9" s="25">
        <v>23</v>
      </c>
      <c r="D9" s="25">
        <v>13</v>
      </c>
      <c r="E9" s="25">
        <v>20</v>
      </c>
      <c r="F9" s="25"/>
      <c r="G9" s="25"/>
      <c r="H9" s="25"/>
      <c r="I9" s="25"/>
      <c r="J9" s="25"/>
      <c r="K9" s="25"/>
      <c r="L9" s="25"/>
      <c r="M9" s="25"/>
      <c r="N9" s="25"/>
      <c r="O9" s="19">
        <f t="shared" si="0"/>
        <v>56</v>
      </c>
    </row>
    <row r="10" spans="1:15" x14ac:dyDescent="0.25">
      <c r="A10" s="26">
        <v>14</v>
      </c>
      <c r="B10" s="25" t="s">
        <v>62</v>
      </c>
      <c r="C10" s="25">
        <v>7</v>
      </c>
      <c r="D10" s="25">
        <v>8</v>
      </c>
      <c r="E10" s="25">
        <v>15</v>
      </c>
      <c r="F10" s="25"/>
      <c r="G10" s="25"/>
      <c r="H10" s="25"/>
      <c r="I10" s="25"/>
      <c r="J10" s="25"/>
      <c r="K10" s="25"/>
      <c r="L10" s="25"/>
      <c r="M10" s="25"/>
      <c r="N10" s="25"/>
      <c r="O10" s="19">
        <f t="shared" si="0"/>
        <v>30</v>
      </c>
    </row>
    <row r="11" spans="1:15" x14ac:dyDescent="0.25">
      <c r="A11" s="26">
        <v>15</v>
      </c>
      <c r="B11" s="25" t="s">
        <v>16</v>
      </c>
      <c r="C11" s="25">
        <v>18</v>
      </c>
      <c r="D11" s="25">
        <v>20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19">
        <f t="shared" si="0"/>
        <v>38</v>
      </c>
    </row>
    <row r="12" spans="1:15" x14ac:dyDescent="0.25">
      <c r="A12" s="26" t="s">
        <v>75</v>
      </c>
      <c r="B12" s="25" t="s">
        <v>16</v>
      </c>
      <c r="C12" s="25">
        <v>17</v>
      </c>
      <c r="D12" s="25">
        <v>25</v>
      </c>
      <c r="E12" s="25">
        <v>20</v>
      </c>
      <c r="F12" s="25">
        <v>23</v>
      </c>
      <c r="G12" s="25">
        <v>16</v>
      </c>
      <c r="H12" s="25"/>
      <c r="I12" s="25"/>
      <c r="J12" s="25"/>
      <c r="K12" s="25"/>
      <c r="L12" s="25"/>
      <c r="M12" s="25"/>
      <c r="N12" s="25"/>
      <c r="O12" s="19">
        <f t="shared" si="0"/>
        <v>101</v>
      </c>
    </row>
    <row r="13" spans="1:15" x14ac:dyDescent="0.25">
      <c r="A13" s="26">
        <v>17</v>
      </c>
      <c r="B13" s="25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19">
        <f t="shared" si="0"/>
        <v>0</v>
      </c>
    </row>
    <row r="14" spans="1:15" x14ac:dyDescent="0.25">
      <c r="A14" s="26">
        <v>19</v>
      </c>
      <c r="B14" s="25" t="s">
        <v>16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19">
        <f t="shared" si="0"/>
        <v>0</v>
      </c>
    </row>
    <row r="15" spans="1:15" x14ac:dyDescent="0.25">
      <c r="A15" s="26">
        <v>20</v>
      </c>
      <c r="B15" s="25" t="s">
        <v>16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19">
        <f t="shared" si="0"/>
        <v>0</v>
      </c>
    </row>
    <row r="16" spans="1:15" x14ac:dyDescent="0.25">
      <c r="A16" s="26">
        <v>25</v>
      </c>
      <c r="B16" s="25" t="s">
        <v>16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19">
        <f t="shared" si="0"/>
        <v>0</v>
      </c>
    </row>
    <row r="17" spans="1:15" x14ac:dyDescent="0.25">
      <c r="A17" s="26">
        <v>26</v>
      </c>
      <c r="B17" s="25" t="s">
        <v>16</v>
      </c>
      <c r="C17" s="25">
        <v>11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">
        <f t="shared" si="0"/>
        <v>11</v>
      </c>
    </row>
    <row r="18" spans="1:15" x14ac:dyDescent="0.25">
      <c r="A18" s="26">
        <v>27</v>
      </c>
      <c r="B18" s="25" t="s">
        <v>62</v>
      </c>
      <c r="C18" s="25">
        <v>16</v>
      </c>
      <c r="D18" s="25">
        <v>12.9</v>
      </c>
      <c r="E18" s="25">
        <v>17.5</v>
      </c>
      <c r="F18" s="25">
        <v>11.6</v>
      </c>
      <c r="G18" s="25">
        <v>14</v>
      </c>
      <c r="H18" s="25">
        <v>11.2</v>
      </c>
      <c r="I18" s="25">
        <v>13</v>
      </c>
      <c r="J18" s="25">
        <v>21.7</v>
      </c>
      <c r="K18" s="25">
        <v>17</v>
      </c>
      <c r="L18" s="25">
        <v>7.5</v>
      </c>
      <c r="M18" s="25">
        <v>12</v>
      </c>
      <c r="N18" s="25"/>
      <c r="O18" s="19">
        <f t="shared" si="0"/>
        <v>154.4</v>
      </c>
    </row>
    <row r="19" spans="1:15" x14ac:dyDescent="0.25">
      <c r="A19" s="26">
        <v>28</v>
      </c>
      <c r="B19" s="25" t="s">
        <v>62</v>
      </c>
      <c r="C19" s="25">
        <v>12.6</v>
      </c>
      <c r="D19" s="25">
        <v>11.5</v>
      </c>
      <c r="E19" s="25">
        <v>11</v>
      </c>
      <c r="F19" s="25">
        <v>13</v>
      </c>
      <c r="G19" s="25">
        <v>8.4</v>
      </c>
      <c r="H19" s="25">
        <v>9.3000000000000007</v>
      </c>
      <c r="I19" s="25">
        <v>16</v>
      </c>
      <c r="J19" s="25">
        <v>13</v>
      </c>
      <c r="K19" s="25">
        <v>19.100000000000001</v>
      </c>
      <c r="L19" s="25">
        <v>13.7</v>
      </c>
      <c r="M19" s="25">
        <v>16.8</v>
      </c>
      <c r="N19" s="38">
        <v>11</v>
      </c>
      <c r="O19" s="19">
        <f>SUM(C19:N19)</f>
        <v>155.4</v>
      </c>
    </row>
    <row r="20" spans="1:15" x14ac:dyDescent="0.25">
      <c r="A20" s="26">
        <v>29</v>
      </c>
      <c r="B20" s="25" t="s">
        <v>16</v>
      </c>
      <c r="C20" s="25">
        <v>22</v>
      </c>
      <c r="D20" s="25">
        <v>27.1</v>
      </c>
      <c r="E20" s="25">
        <v>14</v>
      </c>
      <c r="F20" s="25"/>
      <c r="G20" s="25"/>
      <c r="H20" s="25"/>
      <c r="I20" s="25"/>
      <c r="J20" s="25"/>
      <c r="K20" s="25"/>
      <c r="L20" s="25"/>
      <c r="M20" s="25"/>
      <c r="N20" s="25"/>
      <c r="O20" s="19">
        <f t="shared" ref="O20:O23" si="1">SUM(C20:N20)</f>
        <v>63.1</v>
      </c>
    </row>
    <row r="21" spans="1:15" x14ac:dyDescent="0.25">
      <c r="A21" s="26">
        <v>30</v>
      </c>
      <c r="B21" s="25" t="s">
        <v>16</v>
      </c>
      <c r="C21" s="25">
        <v>27</v>
      </c>
      <c r="D21" s="25">
        <v>12</v>
      </c>
      <c r="E21" s="25">
        <v>19</v>
      </c>
      <c r="F21" s="25">
        <v>20</v>
      </c>
      <c r="G21" s="25">
        <v>12.5</v>
      </c>
      <c r="H21" s="25"/>
      <c r="I21" s="25"/>
      <c r="J21" s="25"/>
      <c r="K21" s="25"/>
      <c r="L21" s="25"/>
      <c r="M21" s="25"/>
      <c r="N21" s="25"/>
      <c r="O21" s="19">
        <f t="shared" si="1"/>
        <v>90.5</v>
      </c>
    </row>
    <row r="22" spans="1:15" x14ac:dyDescent="0.25">
      <c r="A22" s="26">
        <v>31</v>
      </c>
      <c r="B22" s="25" t="s">
        <v>16</v>
      </c>
      <c r="C22" s="25">
        <v>11</v>
      </c>
      <c r="D22" s="25">
        <v>23</v>
      </c>
      <c r="E22" s="25">
        <v>15</v>
      </c>
      <c r="F22" s="25">
        <v>18</v>
      </c>
      <c r="G22" s="25">
        <v>21.1</v>
      </c>
      <c r="H22" s="25">
        <v>10</v>
      </c>
      <c r="I22" s="25"/>
      <c r="J22" s="25"/>
      <c r="K22" s="25"/>
      <c r="L22" s="25"/>
      <c r="M22" s="25"/>
      <c r="N22" s="25"/>
      <c r="O22" s="19">
        <f t="shared" si="1"/>
        <v>98.1</v>
      </c>
    </row>
    <row r="23" spans="1:15" x14ac:dyDescent="0.25">
      <c r="A23" s="26">
        <v>32</v>
      </c>
      <c r="B23" s="25" t="s">
        <v>16</v>
      </c>
      <c r="C23" s="25">
        <v>30</v>
      </c>
      <c r="D23" s="25">
        <v>17</v>
      </c>
      <c r="E23" s="25">
        <v>42</v>
      </c>
      <c r="F23" s="25">
        <v>32</v>
      </c>
      <c r="G23" s="25">
        <v>28</v>
      </c>
      <c r="H23" s="25"/>
      <c r="I23" s="25"/>
      <c r="J23" s="25"/>
      <c r="K23" s="25"/>
      <c r="L23" s="25"/>
      <c r="M23" s="25"/>
      <c r="N23" s="25"/>
      <c r="O23" s="19">
        <f t="shared" si="1"/>
        <v>149</v>
      </c>
    </row>
    <row r="25" spans="1:15" x14ac:dyDescent="0.25">
      <c r="J25" t="s">
        <v>77</v>
      </c>
      <c r="O25">
        <f>O10+O18+O19+O28</f>
        <v>339.8</v>
      </c>
    </row>
    <row r="26" spans="1:15" x14ac:dyDescent="0.25">
      <c r="J26" t="s">
        <v>78</v>
      </c>
      <c r="O26">
        <f>SUM(O5:O23)-O25+O29</f>
        <v>878.3</v>
      </c>
    </row>
    <row r="27" spans="1:15" x14ac:dyDescent="0.25">
      <c r="A27" t="s">
        <v>74</v>
      </c>
    </row>
    <row r="28" spans="1:15" x14ac:dyDescent="0.25">
      <c r="A28" s="26">
        <v>22</v>
      </c>
      <c r="B28" s="25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7"/>
      <c r="N28" s="27"/>
      <c r="O28">
        <f t="shared" ref="O28:O29" si="2">SUM(C28:L28)</f>
        <v>0</v>
      </c>
    </row>
    <row r="29" spans="1:15" x14ac:dyDescent="0.25">
      <c r="A29">
        <v>8</v>
      </c>
      <c r="B29" t="s">
        <v>16</v>
      </c>
      <c r="O29">
        <f t="shared" si="2"/>
        <v>0</v>
      </c>
    </row>
  </sheetData>
  <mergeCells count="1">
    <mergeCell ref="C3:M3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B68FA-FA19-4554-8170-D903838BE379}">
  <dimension ref="A1:Q30"/>
  <sheetViews>
    <sheetView topLeftCell="A11" workbookViewId="0">
      <selection activeCell="Q5" sqref="Q5:Q23"/>
    </sheetView>
  </sheetViews>
  <sheetFormatPr defaultRowHeight="15" x14ac:dyDescent="0.25"/>
  <cols>
    <col min="1" max="1" width="13.140625" customWidth="1"/>
  </cols>
  <sheetData>
    <row r="1" spans="1:17" x14ac:dyDescent="0.25">
      <c r="A1" t="s">
        <v>69</v>
      </c>
    </row>
    <row r="3" spans="1:17" x14ac:dyDescent="0.25">
      <c r="A3" t="s">
        <v>70</v>
      </c>
      <c r="C3" s="54" t="s">
        <v>119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31"/>
      <c r="O3" s="31"/>
      <c r="P3" s="31"/>
      <c r="Q3" t="s">
        <v>76</v>
      </c>
    </row>
    <row r="4" spans="1:17" x14ac:dyDescent="0.25">
      <c r="A4" t="s">
        <v>71</v>
      </c>
      <c r="B4" t="s">
        <v>73</v>
      </c>
      <c r="C4" s="37" t="s">
        <v>72</v>
      </c>
      <c r="D4" s="37" t="s">
        <v>72</v>
      </c>
      <c r="E4" s="37" t="s">
        <v>72</v>
      </c>
      <c r="F4" s="37" t="s">
        <v>72</v>
      </c>
      <c r="G4" s="37" t="s">
        <v>72</v>
      </c>
      <c r="H4" s="37" t="s">
        <v>72</v>
      </c>
      <c r="I4" s="37" t="s">
        <v>72</v>
      </c>
      <c r="J4" s="37" t="s">
        <v>72</v>
      </c>
      <c r="K4" s="37" t="s">
        <v>72</v>
      </c>
      <c r="L4" s="37" t="s">
        <v>72</v>
      </c>
      <c r="M4" s="37" t="s">
        <v>72</v>
      </c>
      <c r="N4" s="37" t="s">
        <v>72</v>
      </c>
      <c r="O4" s="37" t="s">
        <v>72</v>
      </c>
      <c r="P4" s="37" t="s">
        <v>72</v>
      </c>
      <c r="Q4" t="s">
        <v>72</v>
      </c>
    </row>
    <row r="5" spans="1:17" x14ac:dyDescent="0.25">
      <c r="A5">
        <v>1</v>
      </c>
      <c r="B5" t="s">
        <v>16</v>
      </c>
      <c r="C5" s="25">
        <v>13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19">
        <f t="shared" ref="Q5:Q18" si="0">SUM(C5:M5)</f>
        <v>13</v>
      </c>
    </row>
    <row r="6" spans="1:17" x14ac:dyDescent="0.25">
      <c r="A6">
        <v>5</v>
      </c>
      <c r="B6" t="s">
        <v>16</v>
      </c>
      <c r="C6" s="25">
        <v>7.5</v>
      </c>
      <c r="D6" s="25">
        <v>21</v>
      </c>
      <c r="E6" s="25">
        <v>11.9</v>
      </c>
      <c r="F6" s="25">
        <v>17</v>
      </c>
      <c r="G6" s="25">
        <v>19.5</v>
      </c>
      <c r="H6" s="25">
        <v>21.5</v>
      </c>
      <c r="I6" s="25">
        <v>18</v>
      </c>
      <c r="J6" s="25">
        <v>11.5</v>
      </c>
      <c r="K6" s="25"/>
      <c r="L6" s="25"/>
      <c r="M6" s="25"/>
      <c r="N6" s="25"/>
      <c r="O6" s="25"/>
      <c r="P6" s="25"/>
      <c r="Q6" s="19">
        <f t="shared" si="0"/>
        <v>127.9</v>
      </c>
    </row>
    <row r="7" spans="1:17" x14ac:dyDescent="0.25">
      <c r="A7">
        <v>6</v>
      </c>
      <c r="B7" t="s">
        <v>16</v>
      </c>
      <c r="C7" s="25">
        <v>20</v>
      </c>
      <c r="D7" s="25">
        <v>25</v>
      </c>
      <c r="E7" s="25">
        <v>26.8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19">
        <f t="shared" si="0"/>
        <v>91.8</v>
      </c>
    </row>
    <row r="8" spans="1:17" x14ac:dyDescent="0.25">
      <c r="A8">
        <v>7</v>
      </c>
      <c r="B8" t="s">
        <v>16</v>
      </c>
      <c r="C8" s="25">
        <v>9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19">
        <f t="shared" si="0"/>
        <v>9</v>
      </c>
    </row>
    <row r="9" spans="1:17" x14ac:dyDescent="0.25">
      <c r="A9">
        <v>12</v>
      </c>
      <c r="B9" t="s">
        <v>16</v>
      </c>
      <c r="C9" s="25">
        <v>28</v>
      </c>
      <c r="D9" s="25">
        <v>32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19">
        <f t="shared" si="0"/>
        <v>60</v>
      </c>
    </row>
    <row r="10" spans="1:17" x14ac:dyDescent="0.25">
      <c r="A10">
        <v>14</v>
      </c>
      <c r="B10" t="s">
        <v>62</v>
      </c>
      <c r="C10" s="25">
        <v>6.5</v>
      </c>
      <c r="D10" s="25">
        <v>6.2</v>
      </c>
      <c r="E10" s="25">
        <v>13</v>
      </c>
      <c r="F10" s="25">
        <v>9</v>
      </c>
      <c r="G10" s="25">
        <v>15.5</v>
      </c>
      <c r="H10" s="25"/>
      <c r="I10" s="25"/>
      <c r="J10" s="25"/>
      <c r="K10" s="25"/>
      <c r="L10" s="25"/>
      <c r="M10" s="25"/>
      <c r="N10" s="25"/>
      <c r="O10" s="25"/>
      <c r="P10" s="25"/>
      <c r="Q10" s="19">
        <f t="shared" si="0"/>
        <v>50.2</v>
      </c>
    </row>
    <row r="11" spans="1:17" x14ac:dyDescent="0.25">
      <c r="A11">
        <v>15</v>
      </c>
      <c r="B11" t="s">
        <v>16</v>
      </c>
      <c r="C11" s="25">
        <v>23.5</v>
      </c>
      <c r="D11" s="25">
        <v>34</v>
      </c>
      <c r="E11" s="25">
        <v>29</v>
      </c>
      <c r="F11" s="25">
        <v>15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19">
        <f t="shared" si="0"/>
        <v>101.5</v>
      </c>
    </row>
    <row r="12" spans="1:17" x14ac:dyDescent="0.25">
      <c r="A12" t="s">
        <v>75</v>
      </c>
      <c r="B12" t="s">
        <v>16</v>
      </c>
      <c r="C12" s="25">
        <v>45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19">
        <f t="shared" si="0"/>
        <v>45</v>
      </c>
    </row>
    <row r="13" spans="1:17" x14ac:dyDescent="0.25">
      <c r="A13">
        <v>17</v>
      </c>
      <c r="B13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19">
        <f t="shared" si="0"/>
        <v>0</v>
      </c>
    </row>
    <row r="14" spans="1:17" x14ac:dyDescent="0.25">
      <c r="A14">
        <v>19</v>
      </c>
      <c r="B14" t="s">
        <v>16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19">
        <f t="shared" si="0"/>
        <v>0</v>
      </c>
    </row>
    <row r="15" spans="1:17" x14ac:dyDescent="0.25">
      <c r="A15">
        <v>20</v>
      </c>
      <c r="B15" t="s">
        <v>16</v>
      </c>
      <c r="C15" s="25">
        <v>4.4000000000000004</v>
      </c>
      <c r="D15" s="25">
        <v>12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19">
        <f t="shared" si="0"/>
        <v>16.399999999999999</v>
      </c>
    </row>
    <row r="16" spans="1:17" x14ac:dyDescent="0.25">
      <c r="A16">
        <v>25</v>
      </c>
      <c r="B16" t="s">
        <v>16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19">
        <f t="shared" si="0"/>
        <v>0</v>
      </c>
    </row>
    <row r="17" spans="1:17" x14ac:dyDescent="0.25">
      <c r="A17">
        <v>26</v>
      </c>
      <c r="B17" t="s">
        <v>16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19">
        <f t="shared" si="0"/>
        <v>0</v>
      </c>
    </row>
    <row r="18" spans="1:17" x14ac:dyDescent="0.25">
      <c r="A18">
        <v>27</v>
      </c>
      <c r="B18" t="s">
        <v>62</v>
      </c>
      <c r="C18" s="25">
        <v>12</v>
      </c>
      <c r="D18" s="25">
        <v>16</v>
      </c>
      <c r="E18" s="25">
        <v>12.5</v>
      </c>
      <c r="F18" s="25">
        <v>12.5</v>
      </c>
      <c r="G18" s="25">
        <v>12.5</v>
      </c>
      <c r="H18" s="25">
        <v>14.7</v>
      </c>
      <c r="I18" s="25">
        <v>20.8</v>
      </c>
      <c r="J18" s="25"/>
      <c r="K18" s="25"/>
      <c r="L18" s="25"/>
      <c r="M18" s="25"/>
      <c r="N18" s="25"/>
      <c r="O18" s="25"/>
      <c r="P18" s="25"/>
      <c r="Q18" s="19">
        <f t="shared" si="0"/>
        <v>101</v>
      </c>
    </row>
    <row r="19" spans="1:17" x14ac:dyDescent="0.25">
      <c r="A19">
        <v>28</v>
      </c>
      <c r="B19" t="s">
        <v>62</v>
      </c>
      <c r="C19" s="25">
        <v>9</v>
      </c>
      <c r="D19" s="25">
        <v>5.8</v>
      </c>
      <c r="E19" s="25">
        <v>20</v>
      </c>
      <c r="F19" s="25">
        <v>15</v>
      </c>
      <c r="G19" s="25">
        <v>14.3</v>
      </c>
      <c r="H19" s="25">
        <v>7.7</v>
      </c>
      <c r="I19" s="25">
        <v>16.8</v>
      </c>
      <c r="J19" s="25">
        <v>16</v>
      </c>
      <c r="K19" s="25">
        <v>17.100000000000001</v>
      </c>
      <c r="L19" s="25">
        <v>12</v>
      </c>
      <c r="M19" s="25">
        <v>13</v>
      </c>
      <c r="N19" s="25">
        <v>12</v>
      </c>
      <c r="O19" s="25">
        <v>16</v>
      </c>
      <c r="P19" s="25"/>
      <c r="Q19" s="19">
        <f>SUM(C19:P19)</f>
        <v>174.7</v>
      </c>
    </row>
    <row r="20" spans="1:17" x14ac:dyDescent="0.25">
      <c r="A20">
        <v>29</v>
      </c>
      <c r="B20" t="s">
        <v>16</v>
      </c>
      <c r="C20" s="25">
        <v>21</v>
      </c>
      <c r="D20" s="25">
        <v>35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19">
        <f>SUM(C20:M20)</f>
        <v>56</v>
      </c>
    </row>
    <row r="21" spans="1:17" x14ac:dyDescent="0.25">
      <c r="A21">
        <v>30</v>
      </c>
      <c r="B21" t="s">
        <v>16</v>
      </c>
      <c r="C21" s="25">
        <v>13</v>
      </c>
      <c r="D21" s="25">
        <v>29</v>
      </c>
      <c r="E21" s="25">
        <v>12.5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19">
        <f>SUM(C21:M21)</f>
        <v>54.5</v>
      </c>
    </row>
    <row r="22" spans="1:17" x14ac:dyDescent="0.25">
      <c r="A22">
        <v>31</v>
      </c>
      <c r="B22" t="s">
        <v>16</v>
      </c>
      <c r="C22" s="25">
        <v>11.2</v>
      </c>
      <c r="D22" s="25">
        <v>16</v>
      </c>
      <c r="E22" s="25">
        <v>27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19">
        <f>SUM(C22:M22)</f>
        <v>54.2</v>
      </c>
    </row>
    <row r="23" spans="1:17" x14ac:dyDescent="0.25">
      <c r="A23">
        <v>32</v>
      </c>
      <c r="B23" t="s">
        <v>16</v>
      </c>
      <c r="C23" s="25">
        <v>11.9</v>
      </c>
      <c r="D23" s="25">
        <v>40</v>
      </c>
      <c r="E23" s="25">
        <v>29</v>
      </c>
      <c r="F23" s="25">
        <v>23</v>
      </c>
      <c r="G23" s="25">
        <v>19</v>
      </c>
      <c r="H23" s="25">
        <v>31</v>
      </c>
      <c r="I23" s="25"/>
      <c r="J23" s="25"/>
      <c r="K23" s="25"/>
      <c r="L23" s="25"/>
      <c r="M23" s="25"/>
      <c r="N23" s="25"/>
      <c r="O23" s="25"/>
      <c r="P23" s="25"/>
      <c r="Q23" s="19">
        <f>SUM(C23:M23)</f>
        <v>153.9</v>
      </c>
    </row>
    <row r="25" spans="1:17" x14ac:dyDescent="0.25">
      <c r="J25" t="s">
        <v>77</v>
      </c>
      <c r="Q25">
        <f>Q10+Q18+Q19+Q28</f>
        <v>325.89999999999998</v>
      </c>
    </row>
    <row r="26" spans="1:17" x14ac:dyDescent="0.25">
      <c r="J26" t="s">
        <v>78</v>
      </c>
      <c r="Q26">
        <f>SUM(Q5:Q23)-Q25+Q29+Q30</f>
        <v>802.70000000000016</v>
      </c>
    </row>
    <row r="27" spans="1:17" x14ac:dyDescent="0.25">
      <c r="A27" t="s">
        <v>74</v>
      </c>
    </row>
    <row r="28" spans="1:17" x14ac:dyDescent="0.25">
      <c r="A28">
        <v>22</v>
      </c>
      <c r="B28" t="s">
        <v>62</v>
      </c>
      <c r="C28">
        <v>0</v>
      </c>
      <c r="Q28">
        <f t="shared" ref="Q28:Q30" si="1">SUM(C28:M28)</f>
        <v>0</v>
      </c>
    </row>
    <row r="29" spans="1:17" x14ac:dyDescent="0.25">
      <c r="A29">
        <v>8</v>
      </c>
      <c r="B29" t="s">
        <v>16</v>
      </c>
      <c r="C29">
        <v>0</v>
      </c>
      <c r="Q29">
        <f t="shared" si="1"/>
        <v>0</v>
      </c>
    </row>
    <row r="30" spans="1:17" x14ac:dyDescent="0.25">
      <c r="A30">
        <v>18</v>
      </c>
      <c r="B30" t="s">
        <v>16</v>
      </c>
      <c r="C30">
        <v>19.5</v>
      </c>
      <c r="Q30">
        <f t="shared" si="1"/>
        <v>19.5</v>
      </c>
    </row>
  </sheetData>
  <mergeCells count="1">
    <mergeCell ref="C3:M3"/>
  </mergeCells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90BCE-2306-4B4E-ADBF-31ED2B3B1006}">
  <dimension ref="A1:N35"/>
  <sheetViews>
    <sheetView topLeftCell="A23" workbookViewId="0">
      <selection activeCell="D34" sqref="D34"/>
    </sheetView>
  </sheetViews>
  <sheetFormatPr defaultRowHeight="15" x14ac:dyDescent="0.25"/>
  <cols>
    <col min="1" max="1" width="12.5703125" style="29" customWidth="1"/>
  </cols>
  <sheetData>
    <row r="1" spans="1:14" ht="30" x14ac:dyDescent="0.25">
      <c r="A1" s="29" t="s">
        <v>69</v>
      </c>
    </row>
    <row r="3" spans="1:14" x14ac:dyDescent="0.25">
      <c r="A3" s="29" t="s">
        <v>70</v>
      </c>
      <c r="C3" s="56">
        <v>43191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t="s">
        <v>76</v>
      </c>
    </row>
    <row r="4" spans="1:14" x14ac:dyDescent="0.25">
      <c r="A4" s="29" t="s">
        <v>71</v>
      </c>
      <c r="B4" t="s">
        <v>73</v>
      </c>
      <c r="C4" t="s">
        <v>72</v>
      </c>
      <c r="D4" t="s">
        <v>72</v>
      </c>
      <c r="E4" t="s">
        <v>72</v>
      </c>
      <c r="F4" t="s">
        <v>72</v>
      </c>
      <c r="G4" t="s">
        <v>72</v>
      </c>
      <c r="H4" t="s">
        <v>72</v>
      </c>
      <c r="I4" t="s">
        <v>72</v>
      </c>
      <c r="J4" t="s">
        <v>72</v>
      </c>
      <c r="K4" t="s">
        <v>72</v>
      </c>
      <c r="L4" t="s">
        <v>72</v>
      </c>
      <c r="M4" t="s">
        <v>72</v>
      </c>
      <c r="N4" t="s">
        <v>72</v>
      </c>
    </row>
    <row r="5" spans="1:14" x14ac:dyDescent="0.25">
      <c r="A5" s="29">
        <v>1</v>
      </c>
      <c r="B5" t="s">
        <v>16</v>
      </c>
      <c r="C5" s="25">
        <v>40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19">
        <f>SUM(C5:M5)</f>
        <v>40</v>
      </c>
    </row>
    <row r="6" spans="1:14" x14ac:dyDescent="0.25">
      <c r="A6" s="29">
        <v>5</v>
      </c>
      <c r="B6" t="s">
        <v>16</v>
      </c>
      <c r="C6" s="25">
        <v>12.5</v>
      </c>
      <c r="D6" s="25">
        <v>15.8</v>
      </c>
      <c r="E6" s="25">
        <v>35</v>
      </c>
      <c r="F6" s="25"/>
      <c r="G6" s="25"/>
      <c r="H6" s="25"/>
      <c r="I6" s="25"/>
      <c r="J6" s="25"/>
      <c r="K6" s="25"/>
      <c r="L6" s="25"/>
      <c r="M6" s="25"/>
      <c r="N6" s="19">
        <f t="shared" ref="N6:N23" si="0">SUM(C6:M6)</f>
        <v>63.3</v>
      </c>
    </row>
    <row r="7" spans="1:14" x14ac:dyDescent="0.25">
      <c r="A7" s="29">
        <v>6</v>
      </c>
      <c r="B7" t="s">
        <v>16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9">
        <f t="shared" si="0"/>
        <v>0</v>
      </c>
    </row>
    <row r="8" spans="1:14" x14ac:dyDescent="0.25">
      <c r="A8" s="29">
        <v>7</v>
      </c>
      <c r="B8" t="s">
        <v>16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19">
        <f t="shared" si="0"/>
        <v>0</v>
      </c>
    </row>
    <row r="9" spans="1:14" x14ac:dyDescent="0.25">
      <c r="A9" s="29">
        <v>12</v>
      </c>
      <c r="B9" t="s">
        <v>16</v>
      </c>
      <c r="C9" s="25">
        <v>37</v>
      </c>
      <c r="D9" s="25">
        <v>60</v>
      </c>
      <c r="E9" s="25"/>
      <c r="F9" s="25"/>
      <c r="G9" s="25"/>
      <c r="H9" s="25"/>
      <c r="I9" s="25"/>
      <c r="J9" s="25"/>
      <c r="K9" s="25"/>
      <c r="L9" s="25"/>
      <c r="M9" s="25"/>
      <c r="N9" s="19">
        <f t="shared" si="0"/>
        <v>97</v>
      </c>
    </row>
    <row r="10" spans="1:14" x14ac:dyDescent="0.25">
      <c r="A10" s="29">
        <v>14</v>
      </c>
      <c r="B10" t="s">
        <v>62</v>
      </c>
      <c r="C10" s="25">
        <v>10.5</v>
      </c>
      <c r="D10" s="25">
        <v>9.5</v>
      </c>
      <c r="E10" s="25">
        <v>12</v>
      </c>
      <c r="F10" s="25">
        <v>10</v>
      </c>
      <c r="G10" s="25">
        <v>10</v>
      </c>
      <c r="H10" s="25">
        <v>9.5</v>
      </c>
      <c r="I10" s="25">
        <v>10</v>
      </c>
      <c r="J10" s="25"/>
      <c r="K10" s="25"/>
      <c r="L10" s="25"/>
      <c r="M10" s="25"/>
      <c r="N10" s="19">
        <f t="shared" si="0"/>
        <v>71.5</v>
      </c>
    </row>
    <row r="11" spans="1:14" x14ac:dyDescent="0.25">
      <c r="A11" s="29">
        <v>15</v>
      </c>
      <c r="B11" t="s">
        <v>16</v>
      </c>
      <c r="C11" s="25">
        <v>23.5</v>
      </c>
      <c r="D11" s="25">
        <v>20</v>
      </c>
      <c r="E11" s="25">
        <v>17</v>
      </c>
      <c r="F11" s="25">
        <v>18</v>
      </c>
      <c r="G11" s="25">
        <v>22</v>
      </c>
      <c r="H11" s="25">
        <v>30</v>
      </c>
      <c r="I11" s="25"/>
      <c r="J11" s="25"/>
      <c r="K11" s="25"/>
      <c r="L11" s="25"/>
      <c r="M11" s="25"/>
      <c r="N11" s="19">
        <f t="shared" si="0"/>
        <v>130.5</v>
      </c>
    </row>
    <row r="12" spans="1:14" x14ac:dyDescent="0.25">
      <c r="A12" s="29" t="s">
        <v>75</v>
      </c>
      <c r="B12" t="s">
        <v>16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19">
        <f t="shared" si="0"/>
        <v>0</v>
      </c>
    </row>
    <row r="13" spans="1:14" x14ac:dyDescent="0.25">
      <c r="A13" s="29">
        <v>17</v>
      </c>
      <c r="B13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19">
        <f t="shared" si="0"/>
        <v>0</v>
      </c>
    </row>
    <row r="14" spans="1:14" x14ac:dyDescent="0.25">
      <c r="A14" s="29">
        <v>19</v>
      </c>
      <c r="B14" t="s">
        <v>16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19">
        <f t="shared" si="0"/>
        <v>0</v>
      </c>
    </row>
    <row r="15" spans="1:14" x14ac:dyDescent="0.25">
      <c r="A15" s="29">
        <v>20</v>
      </c>
      <c r="B15" t="s">
        <v>16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19">
        <f t="shared" si="0"/>
        <v>0</v>
      </c>
    </row>
    <row r="16" spans="1:14" x14ac:dyDescent="0.25">
      <c r="A16" s="29">
        <v>25</v>
      </c>
      <c r="B16" t="s">
        <v>16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19">
        <f t="shared" si="0"/>
        <v>0</v>
      </c>
    </row>
    <row r="17" spans="1:14" x14ac:dyDescent="0.25">
      <c r="A17" s="29">
        <v>26</v>
      </c>
      <c r="B17" t="s">
        <v>16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19">
        <f t="shared" si="0"/>
        <v>0</v>
      </c>
    </row>
    <row r="18" spans="1:14" x14ac:dyDescent="0.25">
      <c r="A18" s="29">
        <v>27</v>
      </c>
      <c r="B18" t="s">
        <v>62</v>
      </c>
      <c r="C18" s="25">
        <v>15.1</v>
      </c>
      <c r="D18" s="25">
        <v>10</v>
      </c>
      <c r="E18" s="25">
        <v>15.5</v>
      </c>
      <c r="F18" s="25">
        <v>14</v>
      </c>
      <c r="G18" s="25"/>
      <c r="H18" s="25"/>
      <c r="I18" s="25"/>
      <c r="J18" s="25"/>
      <c r="K18" s="25"/>
      <c r="L18" s="25"/>
      <c r="M18" s="25"/>
      <c r="N18" s="19">
        <f t="shared" si="0"/>
        <v>54.6</v>
      </c>
    </row>
    <row r="19" spans="1:14" x14ac:dyDescent="0.25">
      <c r="A19" s="29">
        <v>28</v>
      </c>
      <c r="B19" t="s">
        <v>62</v>
      </c>
      <c r="C19" s="25">
        <v>8.5</v>
      </c>
      <c r="D19" s="25">
        <v>17</v>
      </c>
      <c r="E19" s="25">
        <v>20</v>
      </c>
      <c r="F19" s="25">
        <v>15</v>
      </c>
      <c r="G19" s="25"/>
      <c r="H19" s="25"/>
      <c r="I19" s="25"/>
      <c r="J19" s="25"/>
      <c r="K19" s="25"/>
      <c r="L19" s="25"/>
      <c r="M19" s="25"/>
      <c r="N19" s="19">
        <f t="shared" si="0"/>
        <v>60.5</v>
      </c>
    </row>
    <row r="20" spans="1:14" x14ac:dyDescent="0.25">
      <c r="A20" s="29">
        <v>29</v>
      </c>
      <c r="B20" t="s">
        <v>16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9">
        <f t="shared" si="0"/>
        <v>0</v>
      </c>
    </row>
    <row r="21" spans="1:14" x14ac:dyDescent="0.25">
      <c r="A21" s="29">
        <v>30</v>
      </c>
      <c r="B21" t="s">
        <v>16</v>
      </c>
      <c r="C21" s="25">
        <v>20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19">
        <f t="shared" si="0"/>
        <v>20</v>
      </c>
    </row>
    <row r="22" spans="1:14" x14ac:dyDescent="0.25">
      <c r="A22" s="29">
        <v>31</v>
      </c>
      <c r="B22" t="s">
        <v>16</v>
      </c>
      <c r="C22" s="25">
        <v>11</v>
      </c>
      <c r="D22" s="25">
        <v>17</v>
      </c>
      <c r="E22" s="25"/>
      <c r="F22" s="25"/>
      <c r="G22" s="25"/>
      <c r="H22" s="25"/>
      <c r="I22" s="25"/>
      <c r="J22" s="25"/>
      <c r="K22" s="25"/>
      <c r="L22" s="25"/>
      <c r="M22" s="25"/>
      <c r="N22" s="19">
        <f t="shared" si="0"/>
        <v>28</v>
      </c>
    </row>
    <row r="23" spans="1:14" x14ac:dyDescent="0.25">
      <c r="A23" s="29">
        <v>32</v>
      </c>
      <c r="B23" t="s">
        <v>16</v>
      </c>
      <c r="C23" s="25">
        <v>22</v>
      </c>
      <c r="D23" s="25">
        <v>15</v>
      </c>
      <c r="E23" s="25">
        <v>45</v>
      </c>
      <c r="F23" s="25"/>
      <c r="G23" s="25"/>
      <c r="H23" s="25"/>
      <c r="I23" s="25"/>
      <c r="J23" s="25"/>
      <c r="K23" s="25"/>
      <c r="L23" s="25"/>
      <c r="M23" s="25"/>
      <c r="N23" s="19">
        <f t="shared" si="0"/>
        <v>82</v>
      </c>
    </row>
    <row r="25" spans="1:14" x14ac:dyDescent="0.25">
      <c r="J25" t="s">
        <v>77</v>
      </c>
      <c r="N25">
        <f>N10+N18+N19+SUM(N33:N35)</f>
        <v>189.6</v>
      </c>
    </row>
    <row r="26" spans="1:14" x14ac:dyDescent="0.25">
      <c r="J26" t="s">
        <v>78</v>
      </c>
      <c r="N26">
        <f>SUM(N5:N23)-N25+SUM(N28:N32)</f>
        <v>622.40000000000009</v>
      </c>
    </row>
    <row r="27" spans="1:14" x14ac:dyDescent="0.25">
      <c r="A27" s="29" t="s">
        <v>74</v>
      </c>
    </row>
    <row r="28" spans="1:14" x14ac:dyDescent="0.25">
      <c r="A28" s="29">
        <v>8</v>
      </c>
      <c r="B28" t="s">
        <v>16</v>
      </c>
      <c r="N28">
        <f t="shared" ref="N28:N32" si="1">SUM(C28:L28)</f>
        <v>0</v>
      </c>
    </row>
    <row r="29" spans="1:14" x14ac:dyDescent="0.25">
      <c r="A29" s="29" t="s">
        <v>87</v>
      </c>
      <c r="B29" t="s">
        <v>16</v>
      </c>
      <c r="C29">
        <v>10</v>
      </c>
      <c r="D29">
        <v>9.1</v>
      </c>
      <c r="E29">
        <v>7.5</v>
      </c>
      <c r="F29">
        <v>7</v>
      </c>
      <c r="G29">
        <v>12</v>
      </c>
      <c r="N29">
        <f t="shared" si="1"/>
        <v>45.6</v>
      </c>
    </row>
    <row r="30" spans="1:14" x14ac:dyDescent="0.25">
      <c r="A30" s="29" t="s">
        <v>88</v>
      </c>
      <c r="B30" t="s">
        <v>16</v>
      </c>
      <c r="N30">
        <f t="shared" si="1"/>
        <v>0</v>
      </c>
    </row>
    <row r="31" spans="1:14" x14ac:dyDescent="0.25">
      <c r="A31" s="29" t="s">
        <v>114</v>
      </c>
      <c r="B31" t="s">
        <v>16</v>
      </c>
      <c r="C31">
        <v>50</v>
      </c>
      <c r="D31">
        <v>27</v>
      </c>
      <c r="E31">
        <v>25</v>
      </c>
      <c r="F31">
        <v>7</v>
      </c>
      <c r="N31">
        <f t="shared" si="1"/>
        <v>109</v>
      </c>
    </row>
    <row r="32" spans="1:14" ht="45" x14ac:dyDescent="0.25">
      <c r="A32" s="29" t="s">
        <v>121</v>
      </c>
      <c r="B32" t="s">
        <v>16</v>
      </c>
      <c r="C32">
        <v>10</v>
      </c>
      <c r="N32">
        <f t="shared" si="1"/>
        <v>10</v>
      </c>
    </row>
    <row r="33" spans="1:14" x14ac:dyDescent="0.25">
      <c r="A33" s="29" t="s">
        <v>113</v>
      </c>
      <c r="B33" t="s">
        <v>62</v>
      </c>
      <c r="C33">
        <v>1</v>
      </c>
      <c r="N33">
        <f>SUM(C33:L33)</f>
        <v>1</v>
      </c>
    </row>
    <row r="34" spans="1:14" ht="30" x14ac:dyDescent="0.25">
      <c r="A34" s="29" t="s">
        <v>120</v>
      </c>
      <c r="B34" t="s">
        <v>62</v>
      </c>
      <c r="C34">
        <v>2</v>
      </c>
      <c r="N34">
        <f>SUM(C34:L34)</f>
        <v>2</v>
      </c>
    </row>
    <row r="35" spans="1:14" x14ac:dyDescent="0.25">
      <c r="A35" s="29">
        <v>22</v>
      </c>
      <c r="B35" t="s">
        <v>62</v>
      </c>
      <c r="N35">
        <f>SUM(C35:L35)</f>
        <v>0</v>
      </c>
    </row>
  </sheetData>
  <mergeCells count="1">
    <mergeCell ref="C3:M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7A65B-3E30-47D3-B888-7E8435B6C82F}">
  <dimension ref="A1:N36"/>
  <sheetViews>
    <sheetView topLeftCell="A22" workbookViewId="0">
      <selection activeCell="A32" sqref="A32"/>
    </sheetView>
  </sheetViews>
  <sheetFormatPr defaultRowHeight="15" x14ac:dyDescent="0.25"/>
  <cols>
    <col min="1" max="1" width="11.140625" customWidth="1"/>
    <col min="14" max="14" width="9.140625" style="19"/>
  </cols>
  <sheetData>
    <row r="1" spans="1:14" x14ac:dyDescent="0.25">
      <c r="A1" t="s">
        <v>69</v>
      </c>
    </row>
    <row r="3" spans="1:14" x14ac:dyDescent="0.25">
      <c r="A3" t="s">
        <v>70</v>
      </c>
      <c r="C3" s="56">
        <v>43586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19" t="s">
        <v>76</v>
      </c>
    </row>
    <row r="4" spans="1:14" x14ac:dyDescent="0.25">
      <c r="A4" t="s">
        <v>71</v>
      </c>
      <c r="B4" t="s">
        <v>73</v>
      </c>
      <c r="C4" t="s">
        <v>72</v>
      </c>
      <c r="D4" t="s">
        <v>72</v>
      </c>
      <c r="E4" t="s">
        <v>72</v>
      </c>
      <c r="F4" t="s">
        <v>72</v>
      </c>
      <c r="G4" t="s">
        <v>72</v>
      </c>
      <c r="H4" t="s">
        <v>72</v>
      </c>
      <c r="I4" t="s">
        <v>72</v>
      </c>
      <c r="J4" t="s">
        <v>72</v>
      </c>
      <c r="K4" t="s">
        <v>72</v>
      </c>
      <c r="L4" t="s">
        <v>72</v>
      </c>
      <c r="M4" t="s">
        <v>72</v>
      </c>
      <c r="N4" s="19" t="s">
        <v>72</v>
      </c>
    </row>
    <row r="5" spans="1:14" x14ac:dyDescent="0.25">
      <c r="A5">
        <v>1</v>
      </c>
      <c r="B5" t="s">
        <v>16</v>
      </c>
      <c r="C5">
        <v>26</v>
      </c>
      <c r="D5">
        <v>20</v>
      </c>
      <c r="E5">
        <v>18</v>
      </c>
      <c r="N5" s="19">
        <f>SUM(C5:M5)</f>
        <v>64</v>
      </c>
    </row>
    <row r="6" spans="1:14" x14ac:dyDescent="0.25">
      <c r="A6">
        <v>5</v>
      </c>
      <c r="B6" t="s">
        <v>16</v>
      </c>
      <c r="C6">
        <v>21</v>
      </c>
      <c r="D6">
        <v>22</v>
      </c>
      <c r="E6">
        <v>19</v>
      </c>
      <c r="F6">
        <v>20</v>
      </c>
      <c r="N6" s="19">
        <f t="shared" ref="N6:N23" si="0">SUM(C6:M6)</f>
        <v>82</v>
      </c>
    </row>
    <row r="7" spans="1:14" x14ac:dyDescent="0.25">
      <c r="A7">
        <v>6</v>
      </c>
      <c r="B7" t="s">
        <v>16</v>
      </c>
      <c r="C7">
        <v>36</v>
      </c>
      <c r="N7" s="19">
        <f t="shared" si="0"/>
        <v>36</v>
      </c>
    </row>
    <row r="8" spans="1:14" x14ac:dyDescent="0.25">
      <c r="A8">
        <v>7</v>
      </c>
      <c r="B8" t="s">
        <v>16</v>
      </c>
      <c r="N8" s="19">
        <f t="shared" si="0"/>
        <v>0</v>
      </c>
    </row>
    <row r="9" spans="1:14" x14ac:dyDescent="0.25">
      <c r="A9">
        <v>12</v>
      </c>
      <c r="B9" t="s">
        <v>16</v>
      </c>
      <c r="N9" s="19">
        <f t="shared" si="0"/>
        <v>0</v>
      </c>
    </row>
    <row r="10" spans="1:14" x14ac:dyDescent="0.25">
      <c r="A10">
        <v>14</v>
      </c>
      <c r="B10" t="s">
        <v>62</v>
      </c>
      <c r="C10">
        <v>9.5</v>
      </c>
      <c r="D10">
        <v>10</v>
      </c>
      <c r="E10">
        <v>10.5</v>
      </c>
      <c r="F10">
        <v>16</v>
      </c>
      <c r="G10">
        <v>25</v>
      </c>
      <c r="N10" s="19">
        <f t="shared" si="0"/>
        <v>71</v>
      </c>
    </row>
    <row r="11" spans="1:14" x14ac:dyDescent="0.25">
      <c r="A11">
        <v>15</v>
      </c>
      <c r="B11" t="s">
        <v>16</v>
      </c>
      <c r="C11">
        <v>22</v>
      </c>
      <c r="N11" s="19">
        <f t="shared" si="0"/>
        <v>22</v>
      </c>
    </row>
    <row r="12" spans="1:14" x14ac:dyDescent="0.25">
      <c r="A12" t="s">
        <v>75</v>
      </c>
      <c r="B12" t="s">
        <v>16</v>
      </c>
      <c r="C12">
        <v>39</v>
      </c>
      <c r="D12">
        <v>15</v>
      </c>
      <c r="N12" s="19">
        <f t="shared" si="0"/>
        <v>54</v>
      </c>
    </row>
    <row r="13" spans="1:14" x14ac:dyDescent="0.25">
      <c r="A13">
        <v>17</v>
      </c>
      <c r="B13" t="s">
        <v>16</v>
      </c>
      <c r="N13" s="19">
        <f t="shared" si="0"/>
        <v>0</v>
      </c>
    </row>
    <row r="14" spans="1:14" x14ac:dyDescent="0.25">
      <c r="A14">
        <v>19</v>
      </c>
      <c r="B14" t="s">
        <v>16</v>
      </c>
      <c r="C14">
        <v>14</v>
      </c>
      <c r="N14" s="19">
        <f t="shared" si="0"/>
        <v>14</v>
      </c>
    </row>
    <row r="15" spans="1:14" x14ac:dyDescent="0.25">
      <c r="A15">
        <v>20</v>
      </c>
      <c r="B15" t="s">
        <v>16</v>
      </c>
      <c r="C15">
        <v>24</v>
      </c>
      <c r="D15">
        <v>7</v>
      </c>
      <c r="E15">
        <v>5</v>
      </c>
      <c r="N15" s="19">
        <f t="shared" si="0"/>
        <v>36</v>
      </c>
    </row>
    <row r="16" spans="1:14" x14ac:dyDescent="0.25">
      <c r="A16">
        <v>25</v>
      </c>
      <c r="B16" t="s">
        <v>16</v>
      </c>
      <c r="N16" s="19">
        <f t="shared" si="0"/>
        <v>0</v>
      </c>
    </row>
    <row r="17" spans="1:14" x14ac:dyDescent="0.25">
      <c r="A17">
        <v>26</v>
      </c>
      <c r="B17" t="s">
        <v>16</v>
      </c>
      <c r="C17">
        <v>14</v>
      </c>
      <c r="N17" s="19">
        <f t="shared" si="0"/>
        <v>14</v>
      </c>
    </row>
    <row r="18" spans="1:14" x14ac:dyDescent="0.25">
      <c r="A18">
        <v>27</v>
      </c>
      <c r="B18" t="s">
        <v>62</v>
      </c>
      <c r="C18">
        <v>16</v>
      </c>
      <c r="D18">
        <v>16</v>
      </c>
      <c r="E18">
        <v>18</v>
      </c>
      <c r="F18">
        <v>12.4</v>
      </c>
      <c r="G18">
        <v>21</v>
      </c>
      <c r="N18" s="19">
        <f t="shared" si="0"/>
        <v>83.4</v>
      </c>
    </row>
    <row r="19" spans="1:14" x14ac:dyDescent="0.25">
      <c r="A19">
        <v>28</v>
      </c>
      <c r="B19" t="s">
        <v>62</v>
      </c>
      <c r="C19">
        <v>18.8</v>
      </c>
      <c r="D19">
        <v>28</v>
      </c>
      <c r="E19">
        <v>21</v>
      </c>
      <c r="N19" s="19">
        <f t="shared" si="0"/>
        <v>67.8</v>
      </c>
    </row>
    <row r="20" spans="1:14" x14ac:dyDescent="0.25">
      <c r="A20">
        <v>29</v>
      </c>
      <c r="B20" t="s">
        <v>16</v>
      </c>
      <c r="C20">
        <v>28</v>
      </c>
      <c r="D20">
        <v>42</v>
      </c>
      <c r="N20" s="19">
        <f t="shared" si="0"/>
        <v>70</v>
      </c>
    </row>
    <row r="21" spans="1:14" x14ac:dyDescent="0.25">
      <c r="A21">
        <v>30</v>
      </c>
      <c r="B21" t="s">
        <v>16</v>
      </c>
      <c r="N21" s="19">
        <f t="shared" si="0"/>
        <v>0</v>
      </c>
    </row>
    <row r="22" spans="1:14" x14ac:dyDescent="0.25">
      <c r="A22">
        <v>31</v>
      </c>
      <c r="B22" t="s">
        <v>16</v>
      </c>
      <c r="C22">
        <v>28</v>
      </c>
      <c r="D22">
        <v>20</v>
      </c>
      <c r="N22" s="19">
        <f t="shared" si="0"/>
        <v>48</v>
      </c>
    </row>
    <row r="23" spans="1:14" x14ac:dyDescent="0.25">
      <c r="A23">
        <v>32</v>
      </c>
      <c r="B23" t="s">
        <v>16</v>
      </c>
      <c r="C23">
        <v>31</v>
      </c>
      <c r="D23">
        <v>48</v>
      </c>
      <c r="E23">
        <v>34</v>
      </c>
      <c r="F23">
        <v>42</v>
      </c>
      <c r="N23" s="19">
        <f t="shared" si="0"/>
        <v>155</v>
      </c>
    </row>
    <row r="25" spans="1:14" x14ac:dyDescent="0.25">
      <c r="J25" t="s">
        <v>77</v>
      </c>
      <c r="N25" s="19">
        <f>N10+N18+N19+N35+N36</f>
        <v>224.2</v>
      </c>
    </row>
    <row r="26" spans="1:14" x14ac:dyDescent="0.25">
      <c r="J26" t="s">
        <v>78</v>
      </c>
      <c r="N26" s="19">
        <f>SUM(N5:N23)-N25+SUM(N29:N34)</f>
        <v>820.2</v>
      </c>
    </row>
    <row r="27" spans="1:14" x14ac:dyDescent="0.25">
      <c r="A27" t="s">
        <v>74</v>
      </c>
    </row>
    <row r="29" spans="1:14" x14ac:dyDescent="0.25">
      <c r="A29">
        <v>8</v>
      </c>
      <c r="B29" t="s">
        <v>16</v>
      </c>
      <c r="N29" s="19">
        <f t="shared" ref="N29:N36" si="1">SUM(C29:L29)</f>
        <v>0</v>
      </c>
    </row>
    <row r="30" spans="1:14" x14ac:dyDescent="0.25">
      <c r="A30" t="s">
        <v>87</v>
      </c>
      <c r="B30" t="s">
        <v>16</v>
      </c>
      <c r="N30" s="19">
        <f t="shared" si="1"/>
        <v>0</v>
      </c>
    </row>
    <row r="31" spans="1:14" x14ac:dyDescent="0.25">
      <c r="A31" t="s">
        <v>88</v>
      </c>
      <c r="B31" t="s">
        <v>16</v>
      </c>
      <c r="N31" s="19">
        <f t="shared" si="1"/>
        <v>0</v>
      </c>
    </row>
    <row r="32" spans="1:14" ht="36" customHeight="1" x14ac:dyDescent="0.25">
      <c r="A32" s="29" t="s">
        <v>80</v>
      </c>
      <c r="B32" t="s">
        <v>16</v>
      </c>
      <c r="C32">
        <v>10</v>
      </c>
      <c r="D32">
        <v>10</v>
      </c>
      <c r="E32">
        <v>10</v>
      </c>
      <c r="N32" s="19">
        <f t="shared" si="1"/>
        <v>30</v>
      </c>
    </row>
    <row r="33" spans="1:14" x14ac:dyDescent="0.25">
      <c r="A33" t="s">
        <v>93</v>
      </c>
      <c r="B33" t="s">
        <v>16</v>
      </c>
      <c r="N33" s="19">
        <f t="shared" si="1"/>
        <v>0</v>
      </c>
    </row>
    <row r="34" spans="1:14" x14ac:dyDescent="0.25">
      <c r="A34" t="s">
        <v>114</v>
      </c>
      <c r="B34" t="s">
        <v>16</v>
      </c>
      <c r="C34">
        <v>29.5</v>
      </c>
      <c r="D34">
        <v>19.2</v>
      </c>
      <c r="E34">
        <v>42.5</v>
      </c>
      <c r="F34">
        <v>50</v>
      </c>
      <c r="G34">
        <v>31</v>
      </c>
      <c r="H34">
        <v>25</v>
      </c>
      <c r="N34" s="19">
        <f t="shared" si="1"/>
        <v>197.2</v>
      </c>
    </row>
    <row r="35" spans="1:14" x14ac:dyDescent="0.25">
      <c r="A35">
        <v>22</v>
      </c>
      <c r="B35" t="s">
        <v>62</v>
      </c>
      <c r="N35" s="19">
        <f t="shared" si="1"/>
        <v>0</v>
      </c>
    </row>
    <row r="36" spans="1:14" x14ac:dyDescent="0.25">
      <c r="A36" t="s">
        <v>92</v>
      </c>
      <c r="B36" t="s">
        <v>62</v>
      </c>
      <c r="C36">
        <v>2</v>
      </c>
      <c r="N36" s="19">
        <f t="shared" si="1"/>
        <v>2</v>
      </c>
    </row>
  </sheetData>
  <mergeCells count="1">
    <mergeCell ref="C3:M3"/>
  </mergeCells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791A0-FFCB-460D-9F09-3F3D27396BA7}">
  <dimension ref="A1:N33"/>
  <sheetViews>
    <sheetView workbookViewId="0">
      <selection activeCell="N5" sqref="N5:N23"/>
    </sheetView>
  </sheetViews>
  <sheetFormatPr defaultRowHeight="15" x14ac:dyDescent="0.25"/>
  <cols>
    <col min="1" max="1" width="11.7109375" style="29" customWidth="1"/>
    <col min="14" max="14" width="9.140625" style="19"/>
  </cols>
  <sheetData>
    <row r="1" spans="1:14" ht="30" x14ac:dyDescent="0.25">
      <c r="A1" s="29" t="s">
        <v>69</v>
      </c>
    </row>
    <row r="3" spans="1:14" x14ac:dyDescent="0.25">
      <c r="A3" s="29" t="s">
        <v>70</v>
      </c>
      <c r="C3" s="54" t="s">
        <v>123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19" t="s">
        <v>76</v>
      </c>
    </row>
    <row r="4" spans="1:14" x14ac:dyDescent="0.25">
      <c r="A4" s="29" t="s">
        <v>71</v>
      </c>
      <c r="B4" t="s">
        <v>73</v>
      </c>
      <c r="C4" t="s">
        <v>72</v>
      </c>
      <c r="D4" t="s">
        <v>72</v>
      </c>
      <c r="E4" t="s">
        <v>72</v>
      </c>
      <c r="F4" t="s">
        <v>72</v>
      </c>
      <c r="G4" t="s">
        <v>72</v>
      </c>
      <c r="H4" t="s">
        <v>72</v>
      </c>
      <c r="I4" t="s">
        <v>72</v>
      </c>
      <c r="J4" t="s">
        <v>72</v>
      </c>
      <c r="K4" t="s">
        <v>72</v>
      </c>
      <c r="L4" t="s">
        <v>72</v>
      </c>
      <c r="M4" t="s">
        <v>72</v>
      </c>
      <c r="N4" s="19" t="s">
        <v>72</v>
      </c>
    </row>
    <row r="5" spans="1:14" x14ac:dyDescent="0.25">
      <c r="A5" s="30">
        <v>1</v>
      </c>
      <c r="B5" s="25" t="s">
        <v>16</v>
      </c>
      <c r="C5" s="25">
        <v>26</v>
      </c>
      <c r="D5" s="25">
        <v>20</v>
      </c>
      <c r="E5" s="25"/>
      <c r="F5" s="25"/>
      <c r="G5" s="25"/>
      <c r="H5" s="25"/>
      <c r="I5" s="25"/>
      <c r="J5" s="25"/>
      <c r="K5" s="25"/>
      <c r="L5" s="25"/>
      <c r="M5" s="25"/>
      <c r="N5" s="19">
        <f>SUM(C5:M5)</f>
        <v>46</v>
      </c>
    </row>
    <row r="6" spans="1:14" x14ac:dyDescent="0.25">
      <c r="A6" s="30">
        <v>5</v>
      </c>
      <c r="B6" s="25" t="s">
        <v>16</v>
      </c>
      <c r="C6" s="25">
        <v>32.6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19">
        <f t="shared" ref="N6:N23" si="0">SUM(C6:M6)</f>
        <v>32.6</v>
      </c>
    </row>
    <row r="7" spans="1:14" x14ac:dyDescent="0.25">
      <c r="A7" s="30">
        <v>6</v>
      </c>
      <c r="B7" s="25" t="s">
        <v>16</v>
      </c>
      <c r="C7" s="25">
        <v>32</v>
      </c>
      <c r="D7" s="25">
        <v>49</v>
      </c>
      <c r="E7" s="25"/>
      <c r="F7" s="25"/>
      <c r="G7" s="25"/>
      <c r="H7" s="25"/>
      <c r="I7" s="25"/>
      <c r="J7" s="25"/>
      <c r="K7" s="25"/>
      <c r="L7" s="25"/>
      <c r="M7" s="25"/>
      <c r="N7" s="19">
        <f t="shared" si="0"/>
        <v>81</v>
      </c>
    </row>
    <row r="8" spans="1:14" x14ac:dyDescent="0.25">
      <c r="A8" s="30">
        <v>7</v>
      </c>
      <c r="B8" s="25" t="s">
        <v>16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19">
        <f t="shared" si="0"/>
        <v>0</v>
      </c>
    </row>
    <row r="9" spans="1:14" x14ac:dyDescent="0.25">
      <c r="A9" s="30">
        <v>12</v>
      </c>
      <c r="B9" s="25" t="s">
        <v>16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19">
        <f t="shared" si="0"/>
        <v>0</v>
      </c>
    </row>
    <row r="10" spans="1:14" x14ac:dyDescent="0.25">
      <c r="A10" s="30">
        <v>14</v>
      </c>
      <c r="B10" s="25" t="s">
        <v>62</v>
      </c>
      <c r="C10" s="25">
        <v>10</v>
      </c>
      <c r="D10" s="25">
        <v>18.5</v>
      </c>
      <c r="E10" s="25">
        <v>9.5</v>
      </c>
      <c r="F10" s="25">
        <v>9</v>
      </c>
      <c r="G10" s="25">
        <v>8</v>
      </c>
      <c r="H10" s="25">
        <v>10</v>
      </c>
      <c r="I10" s="25"/>
      <c r="J10" s="25"/>
      <c r="K10" s="25"/>
      <c r="L10" s="25"/>
      <c r="M10" s="25"/>
      <c r="N10" s="19">
        <f t="shared" si="0"/>
        <v>65</v>
      </c>
    </row>
    <row r="11" spans="1:14" x14ac:dyDescent="0.25">
      <c r="A11" s="30">
        <v>15</v>
      </c>
      <c r="B11" s="25" t="s">
        <v>16</v>
      </c>
      <c r="C11" s="25">
        <v>14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19">
        <f t="shared" si="0"/>
        <v>14</v>
      </c>
    </row>
    <row r="12" spans="1:14" x14ac:dyDescent="0.25">
      <c r="A12" s="30" t="s">
        <v>75</v>
      </c>
      <c r="B12" s="25" t="s">
        <v>16</v>
      </c>
      <c r="C12" s="25">
        <v>25.7</v>
      </c>
      <c r="D12" s="25">
        <v>5</v>
      </c>
      <c r="E12" s="25">
        <v>22</v>
      </c>
      <c r="F12" s="25">
        <v>13</v>
      </c>
      <c r="G12" s="25"/>
      <c r="H12" s="25"/>
      <c r="I12" s="25"/>
      <c r="J12" s="25"/>
      <c r="K12" s="25"/>
      <c r="L12" s="25"/>
      <c r="M12" s="25"/>
      <c r="N12" s="19">
        <f t="shared" si="0"/>
        <v>65.7</v>
      </c>
    </row>
    <row r="13" spans="1:14" x14ac:dyDescent="0.25">
      <c r="A13" s="30">
        <v>17</v>
      </c>
      <c r="B13" s="25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19">
        <f t="shared" si="0"/>
        <v>0</v>
      </c>
    </row>
    <row r="14" spans="1:14" x14ac:dyDescent="0.25">
      <c r="A14" s="30">
        <v>19</v>
      </c>
      <c r="B14" s="25" t="s">
        <v>16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19">
        <f t="shared" si="0"/>
        <v>0</v>
      </c>
    </row>
    <row r="15" spans="1:14" x14ac:dyDescent="0.25">
      <c r="A15" s="30">
        <v>20</v>
      </c>
      <c r="B15" s="25" t="s">
        <v>16</v>
      </c>
      <c r="C15" s="25">
        <v>10.6</v>
      </c>
      <c r="D15" s="25">
        <v>10</v>
      </c>
      <c r="E15" s="25">
        <v>11.6</v>
      </c>
      <c r="F15" s="25"/>
      <c r="G15" s="25"/>
      <c r="H15" s="25"/>
      <c r="I15" s="25"/>
      <c r="J15" s="25"/>
      <c r="K15" s="25"/>
      <c r="L15" s="25"/>
      <c r="M15" s="25"/>
      <c r="N15" s="19">
        <f t="shared" si="0"/>
        <v>32.200000000000003</v>
      </c>
    </row>
    <row r="16" spans="1:14" x14ac:dyDescent="0.25">
      <c r="A16" s="30">
        <v>25</v>
      </c>
      <c r="B16" s="25" t="s">
        <v>16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19">
        <f t="shared" si="0"/>
        <v>0</v>
      </c>
    </row>
    <row r="17" spans="1:14" x14ac:dyDescent="0.25">
      <c r="A17" s="30">
        <v>26</v>
      </c>
      <c r="B17" s="25" t="s">
        <v>16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19">
        <f t="shared" si="0"/>
        <v>0</v>
      </c>
    </row>
    <row r="18" spans="1:14" x14ac:dyDescent="0.25">
      <c r="A18" s="30">
        <v>27</v>
      </c>
      <c r="B18" s="25" t="s">
        <v>62</v>
      </c>
      <c r="C18" s="25">
        <v>11.5</v>
      </c>
      <c r="D18" s="25">
        <v>22.5</v>
      </c>
      <c r="E18" s="40">
        <v>15</v>
      </c>
      <c r="F18" s="25">
        <v>17</v>
      </c>
      <c r="G18" s="25">
        <v>18</v>
      </c>
      <c r="H18" s="25">
        <v>28</v>
      </c>
      <c r="I18" s="25"/>
      <c r="J18" s="25"/>
      <c r="K18" s="25"/>
      <c r="L18" s="25"/>
      <c r="M18" s="25"/>
      <c r="N18" s="19">
        <f t="shared" si="0"/>
        <v>112</v>
      </c>
    </row>
    <row r="19" spans="1:14" x14ac:dyDescent="0.25">
      <c r="A19" s="30">
        <v>28</v>
      </c>
      <c r="B19" s="25" t="s">
        <v>62</v>
      </c>
      <c r="C19" s="25">
        <v>12.5</v>
      </c>
      <c r="D19" s="25">
        <v>16.5</v>
      </c>
      <c r="E19" s="25">
        <v>15.1</v>
      </c>
      <c r="F19" s="25">
        <v>15</v>
      </c>
      <c r="G19" s="25"/>
      <c r="H19" s="25"/>
      <c r="I19" s="25"/>
      <c r="J19" s="25"/>
      <c r="K19" s="25"/>
      <c r="L19" s="25"/>
      <c r="M19" s="25"/>
      <c r="N19" s="19">
        <f t="shared" si="0"/>
        <v>59.1</v>
      </c>
    </row>
    <row r="20" spans="1:14" x14ac:dyDescent="0.25">
      <c r="A20" s="30">
        <v>29</v>
      </c>
      <c r="B20" s="25" t="s">
        <v>16</v>
      </c>
      <c r="C20" s="25">
        <v>30.5</v>
      </c>
      <c r="D20" s="25">
        <v>33</v>
      </c>
      <c r="E20" s="25">
        <v>17.399999999999999</v>
      </c>
      <c r="F20" s="25">
        <v>19</v>
      </c>
      <c r="G20" s="25"/>
      <c r="H20" s="25"/>
      <c r="I20" s="25"/>
      <c r="J20" s="25"/>
      <c r="K20" s="25"/>
      <c r="L20" s="25"/>
      <c r="M20" s="25"/>
      <c r="N20" s="19">
        <f t="shared" si="0"/>
        <v>99.9</v>
      </c>
    </row>
    <row r="21" spans="1:14" x14ac:dyDescent="0.25">
      <c r="A21" s="30">
        <v>30</v>
      </c>
      <c r="B21" s="25" t="s">
        <v>16</v>
      </c>
      <c r="C21" s="25">
        <v>27</v>
      </c>
      <c r="D21" s="25">
        <v>17</v>
      </c>
      <c r="E21" s="25"/>
      <c r="F21" s="25"/>
      <c r="G21" s="25"/>
      <c r="H21" s="25"/>
      <c r="I21" s="25"/>
      <c r="J21" s="25"/>
      <c r="K21" s="25"/>
      <c r="L21" s="25"/>
      <c r="M21" s="25"/>
      <c r="N21" s="19">
        <f t="shared" si="0"/>
        <v>44</v>
      </c>
    </row>
    <row r="22" spans="1:14" x14ac:dyDescent="0.25">
      <c r="A22" s="30">
        <v>31</v>
      </c>
      <c r="B22" s="25" t="s">
        <v>16</v>
      </c>
      <c r="C22" s="25">
        <v>26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19">
        <f t="shared" si="0"/>
        <v>26</v>
      </c>
    </row>
    <row r="23" spans="1:14" x14ac:dyDescent="0.25">
      <c r="A23" s="30">
        <v>32</v>
      </c>
      <c r="B23" s="25" t="s">
        <v>16</v>
      </c>
      <c r="C23" s="25">
        <v>48</v>
      </c>
      <c r="D23" s="25">
        <v>40</v>
      </c>
      <c r="E23" s="25">
        <v>35.5</v>
      </c>
      <c r="F23" s="25">
        <v>34</v>
      </c>
      <c r="G23" s="25">
        <v>11</v>
      </c>
      <c r="H23" s="25">
        <v>13</v>
      </c>
      <c r="I23" s="25">
        <v>35.1</v>
      </c>
      <c r="J23" s="25"/>
      <c r="K23" s="25"/>
      <c r="L23" s="25"/>
      <c r="M23" s="25"/>
      <c r="N23" s="19">
        <f t="shared" si="0"/>
        <v>216.6</v>
      </c>
    </row>
    <row r="25" spans="1:14" x14ac:dyDescent="0.25">
      <c r="J25" t="s">
        <v>77</v>
      </c>
      <c r="N25" s="19">
        <f>N10+N18+N19</f>
        <v>236.1</v>
      </c>
    </row>
    <row r="26" spans="1:14" x14ac:dyDescent="0.25">
      <c r="J26" t="s">
        <v>78</v>
      </c>
      <c r="N26" s="19">
        <f>SUM(N5:N23)-N25+SUM(N28:N33)</f>
        <v>861.5</v>
      </c>
    </row>
    <row r="27" spans="1:14" x14ac:dyDescent="0.25">
      <c r="A27" s="29" t="s">
        <v>74</v>
      </c>
    </row>
    <row r="28" spans="1:14" x14ac:dyDescent="0.25">
      <c r="A28" s="28">
        <v>8</v>
      </c>
      <c r="B28" s="25" t="s">
        <v>16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N28" s="19">
        <f t="shared" ref="N28:N33" si="1">SUM(C28:L28)</f>
        <v>0</v>
      </c>
    </row>
    <row r="29" spans="1:14" x14ac:dyDescent="0.25">
      <c r="A29" s="28" t="s">
        <v>79</v>
      </c>
      <c r="B29" s="25" t="s">
        <v>16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N29" s="19">
        <f t="shared" si="1"/>
        <v>0</v>
      </c>
    </row>
    <row r="30" spans="1:14" ht="55.5" customHeight="1" x14ac:dyDescent="0.25">
      <c r="A30" s="28" t="s">
        <v>121</v>
      </c>
      <c r="B30" s="25" t="s">
        <v>16</v>
      </c>
      <c r="C30" s="25">
        <v>10</v>
      </c>
      <c r="D30" s="25">
        <v>10</v>
      </c>
      <c r="E30" s="25"/>
      <c r="F30" s="25"/>
      <c r="G30" s="25"/>
      <c r="H30" s="25"/>
      <c r="I30" s="25"/>
      <c r="J30" s="25"/>
      <c r="K30" s="25"/>
      <c r="L30" s="25"/>
      <c r="N30" s="19">
        <f t="shared" si="1"/>
        <v>20</v>
      </c>
    </row>
    <row r="31" spans="1:14" x14ac:dyDescent="0.25">
      <c r="A31" s="28" t="s">
        <v>81</v>
      </c>
      <c r="B31" s="25" t="s">
        <v>16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N31" s="19">
        <f t="shared" si="1"/>
        <v>0</v>
      </c>
    </row>
    <row r="32" spans="1:14" ht="30" x14ac:dyDescent="0.25">
      <c r="A32" s="29" t="s">
        <v>124</v>
      </c>
      <c r="B32" s="40" t="s">
        <v>16</v>
      </c>
      <c r="C32">
        <v>29</v>
      </c>
      <c r="D32">
        <v>27</v>
      </c>
      <c r="E32">
        <v>20</v>
      </c>
      <c r="F32">
        <v>50</v>
      </c>
      <c r="G32">
        <v>34.5</v>
      </c>
      <c r="N32" s="19">
        <f t="shared" si="1"/>
        <v>160.5</v>
      </c>
    </row>
    <row r="33" spans="1:14" x14ac:dyDescent="0.25">
      <c r="A33" s="29">
        <v>53</v>
      </c>
      <c r="B33" s="40" t="s">
        <v>16</v>
      </c>
      <c r="C33">
        <v>23</v>
      </c>
      <c r="N33" s="19">
        <f t="shared" si="1"/>
        <v>23</v>
      </c>
    </row>
  </sheetData>
  <mergeCells count="1">
    <mergeCell ref="C3:M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42B93-6D2F-43B1-B455-73382F3ECE8E}">
  <dimension ref="A1:N35"/>
  <sheetViews>
    <sheetView workbookViewId="0">
      <selection activeCell="N5" sqref="N5:N23"/>
    </sheetView>
  </sheetViews>
  <sheetFormatPr defaultRowHeight="15" x14ac:dyDescent="0.25"/>
  <cols>
    <col min="1" max="1" width="9.85546875" style="29" customWidth="1"/>
  </cols>
  <sheetData>
    <row r="1" spans="1:14" ht="30" x14ac:dyDescent="0.25">
      <c r="A1" s="29" t="s">
        <v>69</v>
      </c>
    </row>
    <row r="3" spans="1:14" x14ac:dyDescent="0.25">
      <c r="A3" s="29" t="s">
        <v>70</v>
      </c>
      <c r="C3" s="54" t="s">
        <v>126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t="s">
        <v>76</v>
      </c>
    </row>
    <row r="4" spans="1:14" x14ac:dyDescent="0.25">
      <c r="A4" s="29" t="s">
        <v>71</v>
      </c>
      <c r="B4" t="s">
        <v>73</v>
      </c>
      <c r="C4" s="39" t="s">
        <v>72</v>
      </c>
      <c r="D4" s="39" t="s">
        <v>72</v>
      </c>
      <c r="E4" s="39" t="s">
        <v>72</v>
      </c>
      <c r="F4" s="39" t="s">
        <v>72</v>
      </c>
      <c r="G4" s="39" t="s">
        <v>72</v>
      </c>
      <c r="H4" s="39" t="s">
        <v>72</v>
      </c>
      <c r="I4" s="39" t="s">
        <v>72</v>
      </c>
      <c r="J4" s="39" t="s">
        <v>72</v>
      </c>
      <c r="K4" s="39" t="s">
        <v>72</v>
      </c>
      <c r="L4" s="39" t="s">
        <v>72</v>
      </c>
      <c r="M4" s="39" t="s">
        <v>72</v>
      </c>
      <c r="N4" t="s">
        <v>72</v>
      </c>
    </row>
    <row r="5" spans="1:14" x14ac:dyDescent="0.25">
      <c r="A5" s="30">
        <v>1</v>
      </c>
      <c r="B5" s="25" t="s">
        <v>16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9">
        <f>SUM(C5:M5)</f>
        <v>0</v>
      </c>
    </row>
    <row r="6" spans="1:14" x14ac:dyDescent="0.25">
      <c r="A6" s="30">
        <v>5</v>
      </c>
      <c r="B6" s="25" t="s">
        <v>16</v>
      </c>
      <c r="C6" s="25">
        <v>19.5</v>
      </c>
      <c r="D6" s="25">
        <v>21.1</v>
      </c>
      <c r="E6" s="25">
        <v>12.5</v>
      </c>
      <c r="F6" s="25">
        <v>14.5</v>
      </c>
      <c r="G6" s="25">
        <v>18.2</v>
      </c>
      <c r="H6" s="25"/>
      <c r="I6" s="25"/>
      <c r="J6" s="25"/>
      <c r="K6" s="25"/>
      <c r="L6" s="25"/>
      <c r="M6" s="25"/>
      <c r="N6" s="19">
        <f t="shared" ref="N6:N23" si="0">SUM(C6:M6)</f>
        <v>85.8</v>
      </c>
    </row>
    <row r="7" spans="1:14" x14ac:dyDescent="0.25">
      <c r="A7" s="30">
        <v>6</v>
      </c>
      <c r="B7" s="25" t="s">
        <v>16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9">
        <f t="shared" si="0"/>
        <v>0</v>
      </c>
    </row>
    <row r="8" spans="1:14" x14ac:dyDescent="0.25">
      <c r="A8" s="30">
        <v>7</v>
      </c>
      <c r="B8" s="25" t="s">
        <v>16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19">
        <f t="shared" si="0"/>
        <v>0</v>
      </c>
    </row>
    <row r="9" spans="1:14" x14ac:dyDescent="0.25">
      <c r="A9" s="30">
        <v>12</v>
      </c>
      <c r="B9" s="25" t="s">
        <v>16</v>
      </c>
      <c r="C9" s="25">
        <v>40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19">
        <f t="shared" si="0"/>
        <v>40</v>
      </c>
    </row>
    <row r="10" spans="1:14" x14ac:dyDescent="0.25">
      <c r="A10" s="30">
        <v>14</v>
      </c>
      <c r="B10" s="25" t="s">
        <v>62</v>
      </c>
      <c r="C10" s="25">
        <v>10</v>
      </c>
      <c r="D10" s="25">
        <v>9</v>
      </c>
      <c r="E10" s="25">
        <v>13</v>
      </c>
      <c r="F10" s="25">
        <v>8</v>
      </c>
      <c r="G10" s="25">
        <v>9</v>
      </c>
      <c r="H10" s="25">
        <v>8.5</v>
      </c>
      <c r="I10" s="25">
        <v>9</v>
      </c>
      <c r="J10" s="25">
        <v>8.5</v>
      </c>
      <c r="K10" s="25"/>
      <c r="L10" s="25"/>
      <c r="M10" s="25"/>
      <c r="N10" s="19">
        <f t="shared" si="0"/>
        <v>75</v>
      </c>
    </row>
    <row r="11" spans="1:14" x14ac:dyDescent="0.25">
      <c r="A11" s="30">
        <v>15</v>
      </c>
      <c r="B11" s="25" t="s">
        <v>16</v>
      </c>
      <c r="C11" s="25">
        <v>26</v>
      </c>
      <c r="D11" s="25">
        <v>21.5</v>
      </c>
      <c r="E11" s="25">
        <v>20.5</v>
      </c>
      <c r="F11" s="25"/>
      <c r="G11" s="25"/>
      <c r="H11" s="25"/>
      <c r="I11" s="25"/>
      <c r="J11" s="25"/>
      <c r="K11" s="25"/>
      <c r="L11" s="25"/>
      <c r="M11" s="25"/>
      <c r="N11" s="19">
        <f t="shared" si="0"/>
        <v>68</v>
      </c>
    </row>
    <row r="12" spans="1:14" ht="30" x14ac:dyDescent="0.25">
      <c r="A12" s="30" t="s">
        <v>75</v>
      </c>
      <c r="B12" s="25" t="s">
        <v>16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19">
        <f t="shared" si="0"/>
        <v>0</v>
      </c>
    </row>
    <row r="13" spans="1:14" x14ac:dyDescent="0.25">
      <c r="A13" s="30">
        <v>17</v>
      </c>
      <c r="B13" s="25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19">
        <f t="shared" si="0"/>
        <v>0</v>
      </c>
    </row>
    <row r="14" spans="1:14" x14ac:dyDescent="0.25">
      <c r="A14" s="30">
        <v>19</v>
      </c>
      <c r="B14" s="25" t="s">
        <v>16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19">
        <f t="shared" si="0"/>
        <v>0</v>
      </c>
    </row>
    <row r="15" spans="1:14" x14ac:dyDescent="0.25">
      <c r="A15" s="30">
        <v>20</v>
      </c>
      <c r="B15" s="25" t="s">
        <v>16</v>
      </c>
      <c r="C15" s="25">
        <v>10</v>
      </c>
      <c r="D15" s="25">
        <v>8.1</v>
      </c>
      <c r="E15" s="25"/>
      <c r="F15" s="25"/>
      <c r="G15" s="25"/>
      <c r="H15" s="25"/>
      <c r="I15" s="25"/>
      <c r="J15" s="25"/>
      <c r="K15" s="25"/>
      <c r="L15" s="25"/>
      <c r="M15" s="25"/>
      <c r="N15" s="19">
        <f t="shared" si="0"/>
        <v>18.100000000000001</v>
      </c>
    </row>
    <row r="16" spans="1:14" x14ac:dyDescent="0.25">
      <c r="A16" s="30">
        <v>25</v>
      </c>
      <c r="B16" s="25" t="s">
        <v>16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19">
        <f t="shared" si="0"/>
        <v>0</v>
      </c>
    </row>
    <row r="17" spans="1:14" x14ac:dyDescent="0.25">
      <c r="A17" s="30">
        <v>26</v>
      </c>
      <c r="B17" s="25" t="s">
        <v>16</v>
      </c>
      <c r="C17" s="25">
        <v>8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19">
        <f t="shared" si="0"/>
        <v>8</v>
      </c>
    </row>
    <row r="18" spans="1:14" x14ac:dyDescent="0.25">
      <c r="A18" s="30">
        <v>27</v>
      </c>
      <c r="B18" s="25" t="s">
        <v>62</v>
      </c>
      <c r="C18" s="25">
        <v>19</v>
      </c>
      <c r="D18" s="25">
        <v>10</v>
      </c>
      <c r="E18" s="25">
        <v>18</v>
      </c>
      <c r="F18" s="25">
        <v>17</v>
      </c>
      <c r="G18" s="25">
        <v>17.5</v>
      </c>
      <c r="H18" s="25"/>
      <c r="I18" s="25"/>
      <c r="J18" s="25"/>
      <c r="K18" s="25"/>
      <c r="L18" s="25"/>
      <c r="M18" s="25"/>
      <c r="N18" s="19">
        <f t="shared" si="0"/>
        <v>81.5</v>
      </c>
    </row>
    <row r="19" spans="1:14" x14ac:dyDescent="0.25">
      <c r="A19" s="30">
        <v>28</v>
      </c>
      <c r="B19" s="25" t="s">
        <v>62</v>
      </c>
      <c r="C19" s="25">
        <v>17</v>
      </c>
      <c r="D19" s="25">
        <v>18</v>
      </c>
      <c r="E19" s="25">
        <v>18</v>
      </c>
      <c r="F19" s="25">
        <v>17.3</v>
      </c>
      <c r="G19" s="25">
        <v>16.5</v>
      </c>
      <c r="H19" s="25">
        <v>9.5</v>
      </c>
      <c r="I19" s="25">
        <v>27</v>
      </c>
      <c r="J19" s="25">
        <v>9</v>
      </c>
      <c r="K19" s="25">
        <v>12.7</v>
      </c>
      <c r="L19" s="25"/>
      <c r="M19" s="25"/>
      <c r="N19" s="19">
        <f t="shared" si="0"/>
        <v>145</v>
      </c>
    </row>
    <row r="20" spans="1:14" x14ac:dyDescent="0.25">
      <c r="A20" s="30">
        <v>29</v>
      </c>
      <c r="B20" s="25" t="s">
        <v>16</v>
      </c>
      <c r="C20" s="25">
        <v>22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9">
        <f t="shared" si="0"/>
        <v>22</v>
      </c>
    </row>
    <row r="21" spans="1:14" x14ac:dyDescent="0.25">
      <c r="A21" s="30">
        <v>30</v>
      </c>
      <c r="B21" s="25" t="s">
        <v>16</v>
      </c>
      <c r="C21" s="25">
        <v>20</v>
      </c>
      <c r="D21" s="25">
        <v>11</v>
      </c>
      <c r="E21" s="25">
        <v>30</v>
      </c>
      <c r="F21" s="25"/>
      <c r="G21" s="25"/>
      <c r="H21" s="25"/>
      <c r="I21" s="25"/>
      <c r="J21" s="25"/>
      <c r="K21" s="25"/>
      <c r="L21" s="25"/>
      <c r="M21" s="25"/>
      <c r="N21" s="19">
        <f t="shared" si="0"/>
        <v>61</v>
      </c>
    </row>
    <row r="22" spans="1:14" x14ac:dyDescent="0.25">
      <c r="A22" s="30">
        <v>31</v>
      </c>
      <c r="B22" s="25" t="s">
        <v>16</v>
      </c>
      <c r="C22" s="25">
        <v>20</v>
      </c>
      <c r="D22" s="25">
        <v>20</v>
      </c>
      <c r="E22" s="25">
        <v>14</v>
      </c>
      <c r="F22" s="25"/>
      <c r="G22" s="25"/>
      <c r="H22" s="25"/>
      <c r="I22" s="25"/>
      <c r="J22" s="25"/>
      <c r="K22" s="25"/>
      <c r="L22" s="25"/>
      <c r="M22" s="25"/>
      <c r="N22" s="19">
        <f t="shared" si="0"/>
        <v>54</v>
      </c>
    </row>
    <row r="23" spans="1:14" x14ac:dyDescent="0.25">
      <c r="A23" s="30">
        <v>32</v>
      </c>
      <c r="B23" s="25" t="s">
        <v>16</v>
      </c>
      <c r="C23" s="25">
        <v>40</v>
      </c>
      <c r="D23" s="25">
        <v>23</v>
      </c>
      <c r="E23" s="25">
        <v>21</v>
      </c>
      <c r="F23" s="25">
        <v>26</v>
      </c>
      <c r="G23" s="25">
        <v>28.1</v>
      </c>
      <c r="H23" s="25">
        <v>21</v>
      </c>
      <c r="I23" s="25">
        <v>30</v>
      </c>
      <c r="J23" s="25"/>
      <c r="K23" s="25"/>
      <c r="L23" s="25"/>
      <c r="M23" s="25"/>
      <c r="N23" s="19">
        <f t="shared" si="0"/>
        <v>189.1</v>
      </c>
    </row>
    <row r="25" spans="1:14" x14ac:dyDescent="0.25">
      <c r="J25" t="s">
        <v>77</v>
      </c>
      <c r="N25">
        <f>N10+N18+N19+N28+N29</f>
        <v>302.5</v>
      </c>
    </row>
    <row r="26" spans="1:14" x14ac:dyDescent="0.25">
      <c r="J26" t="s">
        <v>78</v>
      </c>
      <c r="N26">
        <f>SUM(N5:N23)-N25+SUM(N30:N35)</f>
        <v>648.00000000000011</v>
      </c>
    </row>
    <row r="27" spans="1:14" x14ac:dyDescent="0.25">
      <c r="A27" s="29" t="s">
        <v>74</v>
      </c>
    </row>
    <row r="28" spans="1:14" x14ac:dyDescent="0.25">
      <c r="A28" s="30">
        <v>22</v>
      </c>
      <c r="B28" s="25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7"/>
      <c r="N28">
        <f t="shared" ref="N28:N35" si="1">SUM(C28:L28)</f>
        <v>0</v>
      </c>
    </row>
    <row r="29" spans="1:14" x14ac:dyDescent="0.25">
      <c r="A29" s="30" t="s">
        <v>125</v>
      </c>
      <c r="B29" s="25" t="s">
        <v>62</v>
      </c>
      <c r="C29" s="25">
        <v>1</v>
      </c>
      <c r="D29" s="25"/>
      <c r="E29" s="25"/>
      <c r="F29" s="25"/>
      <c r="G29" s="25"/>
      <c r="H29" s="25"/>
      <c r="I29" s="25"/>
      <c r="J29" s="25"/>
      <c r="K29" s="25"/>
      <c r="L29" s="25"/>
      <c r="M29" s="27"/>
      <c r="N29">
        <f t="shared" si="1"/>
        <v>1</v>
      </c>
    </row>
    <row r="30" spans="1:14" x14ac:dyDescent="0.25">
      <c r="A30" s="28">
        <v>18</v>
      </c>
      <c r="B30" s="25" t="s">
        <v>16</v>
      </c>
      <c r="C30" s="25">
        <v>5</v>
      </c>
      <c r="D30" s="25"/>
      <c r="E30" s="25"/>
      <c r="F30" s="25"/>
      <c r="G30" s="25"/>
      <c r="H30" s="25"/>
      <c r="I30" s="25"/>
      <c r="J30" s="25"/>
      <c r="K30" s="25"/>
      <c r="L30" s="25"/>
      <c r="N30">
        <f t="shared" si="1"/>
        <v>5</v>
      </c>
    </row>
    <row r="31" spans="1:14" x14ac:dyDescent="0.25">
      <c r="A31" s="28" t="s">
        <v>79</v>
      </c>
      <c r="B31" s="25" t="s">
        <v>16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N31">
        <f t="shared" si="1"/>
        <v>0</v>
      </c>
    </row>
    <row r="32" spans="1:14" ht="45" x14ac:dyDescent="0.25">
      <c r="A32" s="28" t="s">
        <v>80</v>
      </c>
      <c r="B32" s="25" t="s">
        <v>16</v>
      </c>
      <c r="C32" s="25">
        <v>10</v>
      </c>
      <c r="D32" s="25">
        <v>10</v>
      </c>
      <c r="E32" s="25"/>
      <c r="F32" s="25"/>
      <c r="G32" s="25"/>
      <c r="H32" s="25"/>
      <c r="I32" s="25"/>
      <c r="J32" s="25"/>
      <c r="K32" s="25"/>
      <c r="L32" s="25"/>
      <c r="N32">
        <f t="shared" si="1"/>
        <v>20</v>
      </c>
    </row>
    <row r="33" spans="1:14" x14ac:dyDescent="0.25">
      <c r="A33" s="28" t="s">
        <v>81</v>
      </c>
      <c r="B33" s="25" t="s">
        <v>16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N33">
        <f t="shared" si="1"/>
        <v>0</v>
      </c>
    </row>
    <row r="34" spans="1:14" ht="30" x14ac:dyDescent="0.25">
      <c r="A34" s="29" t="s">
        <v>85</v>
      </c>
      <c r="B34" s="25" t="s">
        <v>16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N34">
        <f t="shared" si="1"/>
        <v>0</v>
      </c>
    </row>
    <row r="35" spans="1:14" ht="30" x14ac:dyDescent="0.25">
      <c r="A35" s="29" t="s">
        <v>124</v>
      </c>
      <c r="B35" s="40" t="s">
        <v>16</v>
      </c>
      <c r="C35" s="25">
        <v>35</v>
      </c>
      <c r="D35" s="25">
        <v>23</v>
      </c>
      <c r="E35" s="25">
        <v>20</v>
      </c>
      <c r="F35" s="25"/>
      <c r="G35" s="25"/>
      <c r="H35" s="25"/>
      <c r="I35" s="25"/>
      <c r="J35" s="25"/>
      <c r="K35" s="25"/>
      <c r="L35" s="25"/>
      <c r="N35">
        <f t="shared" si="1"/>
        <v>78</v>
      </c>
    </row>
  </sheetData>
  <mergeCells count="1">
    <mergeCell ref="C3:M3"/>
  </mergeCells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30AD2-7799-449F-8062-81BFF0EAE997}">
  <dimension ref="A1:N35"/>
  <sheetViews>
    <sheetView topLeftCell="A21" workbookViewId="0">
      <selection activeCell="A28" sqref="A28:B35"/>
    </sheetView>
  </sheetViews>
  <sheetFormatPr defaultRowHeight="15" x14ac:dyDescent="0.25"/>
  <cols>
    <col min="1" max="1" width="10.85546875" customWidth="1"/>
  </cols>
  <sheetData>
    <row r="1" spans="1:14" ht="30" x14ac:dyDescent="0.25">
      <c r="A1" s="29" t="s">
        <v>69</v>
      </c>
    </row>
    <row r="2" spans="1:14" x14ac:dyDescent="0.25">
      <c r="A2" s="29"/>
    </row>
    <row r="3" spans="1:14" x14ac:dyDescent="0.25">
      <c r="A3" s="29" t="s">
        <v>70</v>
      </c>
      <c r="C3" s="54" t="s">
        <v>127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t="s">
        <v>76</v>
      </c>
    </row>
    <row r="4" spans="1:14" x14ac:dyDescent="0.25">
      <c r="A4" s="29" t="s">
        <v>71</v>
      </c>
      <c r="B4" t="s">
        <v>73</v>
      </c>
      <c r="C4" t="s">
        <v>72</v>
      </c>
      <c r="D4" t="s">
        <v>72</v>
      </c>
      <c r="E4" t="s">
        <v>72</v>
      </c>
      <c r="F4" t="s">
        <v>72</v>
      </c>
      <c r="G4" t="s">
        <v>72</v>
      </c>
      <c r="H4" t="s">
        <v>72</v>
      </c>
      <c r="I4" t="s">
        <v>72</v>
      </c>
      <c r="J4" t="s">
        <v>72</v>
      </c>
      <c r="K4" t="s">
        <v>72</v>
      </c>
      <c r="L4" t="s">
        <v>72</v>
      </c>
      <c r="M4" t="s">
        <v>72</v>
      </c>
      <c r="N4" t="s">
        <v>72</v>
      </c>
    </row>
    <row r="5" spans="1:14" x14ac:dyDescent="0.25">
      <c r="A5" s="30">
        <v>1</v>
      </c>
      <c r="B5" s="25" t="s">
        <v>16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9">
        <f>SUM(C5:M5)</f>
        <v>0</v>
      </c>
    </row>
    <row r="6" spans="1:14" x14ac:dyDescent="0.25">
      <c r="A6" s="30">
        <v>5</v>
      </c>
      <c r="B6" s="25" t="s">
        <v>16</v>
      </c>
      <c r="C6" s="25">
        <v>21</v>
      </c>
      <c r="D6" s="25">
        <v>25</v>
      </c>
      <c r="E6" s="25">
        <v>24.7</v>
      </c>
      <c r="F6" s="25"/>
      <c r="G6" s="25"/>
      <c r="H6" s="25"/>
      <c r="I6" s="25"/>
      <c r="J6" s="25"/>
      <c r="K6" s="25"/>
      <c r="L6" s="25"/>
      <c r="M6" s="25"/>
      <c r="N6" s="19">
        <f t="shared" ref="N6:N23" si="0">SUM(C6:M6)</f>
        <v>70.7</v>
      </c>
    </row>
    <row r="7" spans="1:14" x14ac:dyDescent="0.25">
      <c r="A7" s="30">
        <v>6</v>
      </c>
      <c r="B7" s="25" t="s">
        <v>16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9">
        <f t="shared" si="0"/>
        <v>0</v>
      </c>
    </row>
    <row r="8" spans="1:14" x14ac:dyDescent="0.25">
      <c r="A8" s="30">
        <v>7</v>
      </c>
      <c r="B8" s="25" t="s">
        <v>16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19">
        <f t="shared" si="0"/>
        <v>0</v>
      </c>
    </row>
    <row r="9" spans="1:14" x14ac:dyDescent="0.25">
      <c r="A9" s="30">
        <v>12</v>
      </c>
      <c r="B9" s="25" t="s">
        <v>16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19">
        <f t="shared" si="0"/>
        <v>0</v>
      </c>
    </row>
    <row r="10" spans="1:14" x14ac:dyDescent="0.25">
      <c r="A10" s="30">
        <v>14</v>
      </c>
      <c r="B10" s="25" t="s">
        <v>62</v>
      </c>
      <c r="C10" s="25">
        <v>15.5</v>
      </c>
      <c r="D10" s="25">
        <v>9</v>
      </c>
      <c r="E10" s="25">
        <v>11.5</v>
      </c>
      <c r="F10" s="25">
        <v>10</v>
      </c>
      <c r="G10" s="25">
        <v>9</v>
      </c>
      <c r="H10" s="25">
        <v>8.5</v>
      </c>
      <c r="I10" s="25">
        <v>10.5</v>
      </c>
      <c r="J10" s="25">
        <v>10.5</v>
      </c>
      <c r="K10" s="25"/>
      <c r="L10" s="25"/>
      <c r="M10" s="25"/>
      <c r="N10" s="19">
        <f t="shared" si="0"/>
        <v>84.5</v>
      </c>
    </row>
    <row r="11" spans="1:14" x14ac:dyDescent="0.25">
      <c r="A11" s="30">
        <v>15</v>
      </c>
      <c r="B11" s="25" t="s">
        <v>16</v>
      </c>
      <c r="C11" s="25">
        <v>25.5</v>
      </c>
      <c r="D11" s="25">
        <v>21</v>
      </c>
      <c r="E11" s="25">
        <v>29</v>
      </c>
      <c r="F11" s="25"/>
      <c r="G11" s="25"/>
      <c r="H11" s="25"/>
      <c r="I11" s="25"/>
      <c r="J11" s="25"/>
      <c r="K11" s="25"/>
      <c r="L11" s="25"/>
      <c r="M11" s="25"/>
      <c r="N11" s="19">
        <f t="shared" si="0"/>
        <v>75.5</v>
      </c>
    </row>
    <row r="12" spans="1:14" x14ac:dyDescent="0.25">
      <c r="A12" s="30" t="s">
        <v>75</v>
      </c>
      <c r="B12" s="25" t="s">
        <v>16</v>
      </c>
      <c r="C12" s="25">
        <v>36.5</v>
      </c>
      <c r="D12" s="25">
        <v>28</v>
      </c>
      <c r="E12" s="25"/>
      <c r="F12" s="25"/>
      <c r="G12" s="25"/>
      <c r="H12" s="25"/>
      <c r="I12" s="25"/>
      <c r="J12" s="25"/>
      <c r="K12" s="25"/>
      <c r="L12" s="25"/>
      <c r="M12" s="25"/>
      <c r="N12" s="19">
        <f t="shared" si="0"/>
        <v>64.5</v>
      </c>
    </row>
    <row r="13" spans="1:14" x14ac:dyDescent="0.25">
      <c r="A13" s="30">
        <v>17</v>
      </c>
      <c r="B13" s="25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19">
        <f t="shared" si="0"/>
        <v>0</v>
      </c>
    </row>
    <row r="14" spans="1:14" x14ac:dyDescent="0.25">
      <c r="A14" s="30">
        <v>19</v>
      </c>
      <c r="B14" s="25" t="s">
        <v>16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19">
        <f t="shared" si="0"/>
        <v>0</v>
      </c>
    </row>
    <row r="15" spans="1:14" x14ac:dyDescent="0.25">
      <c r="A15" s="30">
        <v>20</v>
      </c>
      <c r="B15" s="25" t="s">
        <v>16</v>
      </c>
      <c r="C15" s="25">
        <v>12.4</v>
      </c>
      <c r="D15" s="25">
        <v>12</v>
      </c>
      <c r="E15" s="25"/>
      <c r="F15" s="25"/>
      <c r="G15" s="25"/>
      <c r="H15" s="25"/>
      <c r="I15" s="25"/>
      <c r="J15" s="25"/>
      <c r="K15" s="25"/>
      <c r="L15" s="25"/>
      <c r="M15" s="25"/>
      <c r="N15" s="19">
        <f t="shared" si="0"/>
        <v>24.4</v>
      </c>
    </row>
    <row r="16" spans="1:14" x14ac:dyDescent="0.25">
      <c r="A16" s="30">
        <v>25</v>
      </c>
      <c r="B16" s="25" t="s">
        <v>16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19">
        <f t="shared" si="0"/>
        <v>0</v>
      </c>
    </row>
    <row r="17" spans="1:14" x14ac:dyDescent="0.25">
      <c r="A17" s="30">
        <v>26</v>
      </c>
      <c r="B17" s="25" t="s">
        <v>16</v>
      </c>
      <c r="C17" s="25">
        <v>11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19">
        <f t="shared" si="0"/>
        <v>11</v>
      </c>
    </row>
    <row r="18" spans="1:14" x14ac:dyDescent="0.25">
      <c r="A18" s="30">
        <v>27</v>
      </c>
      <c r="B18" s="25" t="s">
        <v>62</v>
      </c>
      <c r="C18" s="25">
        <v>18.2</v>
      </c>
      <c r="D18" s="25">
        <v>18.600000000000001</v>
      </c>
      <c r="E18" s="25">
        <v>11.4</v>
      </c>
      <c r="F18" s="25">
        <v>19.5</v>
      </c>
      <c r="G18" s="25">
        <v>11.1</v>
      </c>
      <c r="H18" s="25"/>
      <c r="I18" s="25"/>
      <c r="J18" s="25"/>
      <c r="K18" s="25"/>
      <c r="L18" s="25"/>
      <c r="M18" s="25"/>
      <c r="N18" s="19">
        <f t="shared" si="0"/>
        <v>78.799999999999983</v>
      </c>
    </row>
    <row r="19" spans="1:14" x14ac:dyDescent="0.25">
      <c r="A19" s="30">
        <v>28</v>
      </c>
      <c r="B19" s="25" t="s">
        <v>62</v>
      </c>
      <c r="C19" s="25">
        <v>12</v>
      </c>
      <c r="D19" s="25">
        <v>21.7</v>
      </c>
      <c r="E19" s="25">
        <v>11.2</v>
      </c>
      <c r="F19" s="25">
        <v>14</v>
      </c>
      <c r="G19" s="25">
        <v>9.8000000000000007</v>
      </c>
      <c r="H19" s="25">
        <v>18.8</v>
      </c>
      <c r="I19" s="25">
        <v>20.5</v>
      </c>
      <c r="J19" s="25"/>
      <c r="K19" s="25"/>
      <c r="L19" s="25"/>
      <c r="M19" s="25"/>
      <c r="N19" s="19">
        <f t="shared" si="0"/>
        <v>108</v>
      </c>
    </row>
    <row r="20" spans="1:14" x14ac:dyDescent="0.25">
      <c r="A20" s="30">
        <v>29</v>
      </c>
      <c r="B20" s="25" t="s">
        <v>16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9">
        <f t="shared" si="0"/>
        <v>0</v>
      </c>
    </row>
    <row r="21" spans="1:14" x14ac:dyDescent="0.25">
      <c r="A21" s="30">
        <v>30</v>
      </c>
      <c r="B21" s="25" t="s">
        <v>16</v>
      </c>
      <c r="C21" s="25">
        <v>26</v>
      </c>
      <c r="D21" s="25">
        <v>17</v>
      </c>
      <c r="E21" s="25">
        <v>27.2</v>
      </c>
      <c r="F21" s="25">
        <v>18</v>
      </c>
      <c r="G21" s="25"/>
      <c r="H21" s="25"/>
      <c r="I21" s="25"/>
      <c r="J21" s="25"/>
      <c r="K21" s="25"/>
      <c r="L21" s="25"/>
      <c r="M21" s="25"/>
      <c r="N21" s="19">
        <f t="shared" si="0"/>
        <v>88.2</v>
      </c>
    </row>
    <row r="22" spans="1:14" x14ac:dyDescent="0.25">
      <c r="A22" s="30">
        <v>31</v>
      </c>
      <c r="B22" s="25" t="s">
        <v>16</v>
      </c>
      <c r="C22" s="25">
        <v>27</v>
      </c>
      <c r="D22" s="25">
        <v>24</v>
      </c>
      <c r="E22" s="25"/>
      <c r="F22" s="25"/>
      <c r="G22" s="25"/>
      <c r="H22" s="25"/>
      <c r="I22" s="25"/>
      <c r="J22" s="25"/>
      <c r="K22" s="25"/>
      <c r="L22" s="25"/>
      <c r="M22" s="25"/>
      <c r="N22" s="19">
        <f t="shared" si="0"/>
        <v>51</v>
      </c>
    </row>
    <row r="23" spans="1:14" x14ac:dyDescent="0.25">
      <c r="A23" s="30">
        <v>32</v>
      </c>
      <c r="B23" s="25" t="s">
        <v>16</v>
      </c>
      <c r="C23" s="25">
        <v>54</v>
      </c>
      <c r="D23" s="25">
        <v>27</v>
      </c>
      <c r="E23" s="25">
        <v>28</v>
      </c>
      <c r="F23" s="25">
        <v>24</v>
      </c>
      <c r="G23" s="25">
        <v>21</v>
      </c>
      <c r="H23" s="25">
        <v>20</v>
      </c>
      <c r="I23" s="25">
        <v>33</v>
      </c>
      <c r="J23" s="25">
        <v>33</v>
      </c>
      <c r="K23" s="25"/>
      <c r="L23" s="25"/>
      <c r="M23" s="25"/>
      <c r="N23" s="19">
        <f t="shared" si="0"/>
        <v>240</v>
      </c>
    </row>
    <row r="24" spans="1:14" x14ac:dyDescent="0.25">
      <c r="A24" s="29"/>
    </row>
    <row r="25" spans="1:14" x14ac:dyDescent="0.25">
      <c r="A25" s="29"/>
      <c r="J25" t="s">
        <v>77</v>
      </c>
      <c r="N25">
        <f>N10+N18+N19+N28+N29</f>
        <v>275.29999999999995</v>
      </c>
    </row>
    <row r="26" spans="1:14" x14ac:dyDescent="0.25">
      <c r="A26" s="29"/>
      <c r="J26" t="s">
        <v>78</v>
      </c>
      <c r="N26">
        <f>SUM(N5:N23)-N25+SUM(N30:N35)</f>
        <v>835</v>
      </c>
    </row>
    <row r="27" spans="1:14" x14ac:dyDescent="0.25">
      <c r="A27" s="29" t="s">
        <v>74</v>
      </c>
    </row>
    <row r="28" spans="1:14" ht="30" x14ac:dyDescent="0.25">
      <c r="A28" s="30" t="s">
        <v>120</v>
      </c>
      <c r="B28" s="25" t="s">
        <v>62</v>
      </c>
      <c r="C28" s="25">
        <v>2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9">
        <f t="shared" ref="N28:N35" si="1">SUM(C28:M28)</f>
        <v>2</v>
      </c>
    </row>
    <row r="29" spans="1:14" ht="30" x14ac:dyDescent="0.25">
      <c r="A29" s="30" t="s">
        <v>96</v>
      </c>
      <c r="B29" s="25" t="s">
        <v>62</v>
      </c>
      <c r="C29" s="25">
        <v>2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19">
        <f t="shared" si="1"/>
        <v>2</v>
      </c>
    </row>
    <row r="30" spans="1:14" x14ac:dyDescent="0.25">
      <c r="A30" s="28">
        <v>8</v>
      </c>
      <c r="B30" s="25" t="s">
        <v>16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19">
        <f t="shared" si="1"/>
        <v>0</v>
      </c>
    </row>
    <row r="31" spans="1:14" x14ac:dyDescent="0.25">
      <c r="A31" s="28" t="s">
        <v>95</v>
      </c>
      <c r="B31" s="25" t="s">
        <v>16</v>
      </c>
      <c r="C31" s="25">
        <v>12.7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19">
        <f t="shared" si="1"/>
        <v>12.7</v>
      </c>
    </row>
    <row r="32" spans="1:14" ht="45" x14ac:dyDescent="0.25">
      <c r="A32" s="28" t="s">
        <v>80</v>
      </c>
      <c r="B32" s="25" t="s">
        <v>16</v>
      </c>
      <c r="C32" s="25">
        <v>10</v>
      </c>
      <c r="D32" s="25">
        <v>10</v>
      </c>
      <c r="E32" s="25"/>
      <c r="F32" s="25"/>
      <c r="G32" s="25"/>
      <c r="H32" s="25"/>
      <c r="I32" s="25"/>
      <c r="J32" s="25"/>
      <c r="K32" s="25"/>
      <c r="L32" s="25"/>
      <c r="M32" s="25"/>
      <c r="N32" s="19">
        <f t="shared" si="1"/>
        <v>20</v>
      </c>
    </row>
    <row r="33" spans="1:14" x14ac:dyDescent="0.25">
      <c r="A33" s="28" t="s">
        <v>81</v>
      </c>
      <c r="B33" s="25" t="s">
        <v>16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9">
        <f t="shared" si="1"/>
        <v>0</v>
      </c>
    </row>
    <row r="34" spans="1:14" x14ac:dyDescent="0.25">
      <c r="A34" s="29" t="s">
        <v>85</v>
      </c>
      <c r="B34" s="25" t="s">
        <v>16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19">
        <f t="shared" si="1"/>
        <v>0</v>
      </c>
    </row>
    <row r="35" spans="1:14" ht="30" x14ac:dyDescent="0.25">
      <c r="A35" s="42" t="s">
        <v>124</v>
      </c>
      <c r="B35" s="40" t="s">
        <v>16</v>
      </c>
      <c r="C35" s="25">
        <v>48</v>
      </c>
      <c r="D35" s="25">
        <v>49</v>
      </c>
      <c r="E35" s="25">
        <v>49</v>
      </c>
      <c r="F35" s="25">
        <v>35</v>
      </c>
      <c r="G35" s="25"/>
      <c r="H35" s="25"/>
      <c r="I35" s="25"/>
      <c r="J35" s="25"/>
      <c r="K35" s="25"/>
      <c r="L35" s="25"/>
      <c r="M35" s="25"/>
      <c r="N35" s="19">
        <f t="shared" si="1"/>
        <v>181</v>
      </c>
    </row>
  </sheetData>
  <mergeCells count="1">
    <mergeCell ref="C3:M3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</vt:i4>
      </vt:variant>
    </vt:vector>
  </HeadingPairs>
  <TitlesOfParts>
    <vt:vector size="17" baseType="lpstr">
      <vt:lpstr>WHEELED VEH INV</vt:lpstr>
      <vt:lpstr>FUEL 12019</vt:lpstr>
      <vt:lpstr>FUEL FEB 2019</vt:lpstr>
      <vt:lpstr>FUEL32019</vt:lpstr>
      <vt:lpstr>FUEL42019</vt:lpstr>
      <vt:lpstr>FUEL52019</vt:lpstr>
      <vt:lpstr>FUEL JUN 2019</vt:lpstr>
      <vt:lpstr>FUEL JULY2019</vt:lpstr>
      <vt:lpstr>FUEL AUG2019</vt:lpstr>
      <vt:lpstr>FUEL 92019</vt:lpstr>
      <vt:lpstr>FUEL 102019</vt:lpstr>
      <vt:lpstr>FUEL NOV2019</vt:lpstr>
      <vt:lpstr>FUEL DEC 2019</vt:lpstr>
      <vt:lpstr>FUEL BY VEHICLE</vt:lpstr>
      <vt:lpstr>'FUEL BY VEHICLE'!Print_Area</vt:lpstr>
      <vt:lpstr>'WHEELED VEH INV'!Print_Area</vt:lpstr>
      <vt:lpstr>'WHEELED VEH INV'!Print_Titles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cp:lastPrinted>2020-04-08T19:33:51Z</cp:lastPrinted>
  <dcterms:created xsi:type="dcterms:W3CDTF">2018-11-01T13:02:53Z</dcterms:created>
  <dcterms:modified xsi:type="dcterms:W3CDTF">2020-04-08T19:44:40Z</dcterms:modified>
</cp:coreProperties>
</file>