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Climate Smart Gardiner\"/>
    </mc:Choice>
  </mc:AlternateContent>
  <xr:revisionPtr revIDLastSave="0" documentId="13_ncr:1_{8B02BE08-03CA-4571-BE56-4DEED0CFEF33}" xr6:coauthVersionLast="40" xr6:coauthVersionMax="40" xr10:uidLastSave="{00000000-0000-0000-0000-000000000000}"/>
  <bookViews>
    <workbookView xWindow="0" yWindow="0" windowWidth="20490" windowHeight="7485" firstSheet="11" activeTab="17" xr2:uid="{D28A3877-F1E2-452C-9180-508A11CFD623}"/>
  </bookViews>
  <sheets>
    <sheet name="WHEELED VEH INV" sheetId="1" r:id="rId1"/>
    <sheet name="Sheet1" sheetId="15" r:id="rId2"/>
    <sheet name="Sheet6" sheetId="13" r:id="rId3"/>
    <sheet name="FUEL JAN" sheetId="2" r:id="rId4"/>
    <sheet name="FUEL FEB" sheetId="3" r:id="rId5"/>
    <sheet name="FUEL MAR" sheetId="9" r:id="rId6"/>
    <sheet name="FUEL APR" sheetId="7" r:id="rId7"/>
    <sheet name="FUEL MAY" sheetId="10" r:id="rId8"/>
    <sheet name="Sheet2" sheetId="16" r:id="rId9"/>
    <sheet name="Sheet3" sheetId="17" r:id="rId10"/>
    <sheet name="Sheet4" sheetId="18" r:id="rId11"/>
    <sheet name="FUEL JUN" sheetId="5" r:id="rId12"/>
    <sheet name="FUEL JULY" sheetId="6" r:id="rId13"/>
    <sheet name="FUEL AUG" sheetId="12" r:id="rId14"/>
    <sheet name="FUEL SEP" sheetId="8" r:id="rId15"/>
    <sheet name="FUEL OCT" sheetId="11" r:id="rId16"/>
    <sheet name="FUEL NOV" sheetId="14" r:id="rId17"/>
    <sheet name="FUEL BY VEHICLE" sheetId="4" r:id="rId18"/>
  </sheets>
  <definedNames>
    <definedName name="_xlnm.Print_Area" localSheetId="17">'FUEL BY VEHICLE'!$A$1:$O$21</definedName>
    <definedName name="_xlnm.Print_Area" localSheetId="0">'WHEELED VEH INV'!$A$1:$G$78</definedName>
    <definedName name="_xlnm.Print_Titles" localSheetId="0">'WHEELED VEH INV'!$1:$1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C57" i="1"/>
  <c r="G18" i="1"/>
  <c r="B77" i="1"/>
  <c r="G57" i="1"/>
  <c r="F57" i="1"/>
  <c r="E57" i="1"/>
  <c r="B57" i="1"/>
  <c r="F18" i="1"/>
  <c r="D18" i="1"/>
  <c r="C18" i="1"/>
  <c r="B18" i="1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33" i="14"/>
  <c r="N32" i="14"/>
  <c r="N31" i="14"/>
  <c r="N30" i="14"/>
  <c r="N29" i="14"/>
  <c r="N28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33" i="11"/>
  <c r="N32" i="11"/>
  <c r="N31" i="11"/>
  <c r="N30" i="11"/>
  <c r="N29" i="11"/>
  <c r="N28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34" i="12"/>
  <c r="N33" i="12"/>
  <c r="N32" i="12"/>
  <c r="N31" i="12"/>
  <c r="N30" i="12"/>
  <c r="N28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31" i="10"/>
  <c r="N30" i="10"/>
  <c r="N29" i="10"/>
  <c r="N28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Q19" i="9"/>
  <c r="Q29" i="9"/>
  <c r="Q28" i="9"/>
  <c r="Q23" i="9"/>
  <c r="Q22" i="9"/>
  <c r="Q21" i="9"/>
  <c r="Q20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N25" i="14" l="1"/>
  <c r="N26" i="14" s="1"/>
  <c r="N25" i="11"/>
  <c r="N26" i="11" s="1"/>
  <c r="N25" i="12"/>
  <c r="N26" i="12" s="1"/>
  <c r="N25" i="10"/>
  <c r="N26" i="10"/>
  <c r="Q25" i="9"/>
  <c r="Q26" i="9" s="1"/>
  <c r="N33" i="8"/>
  <c r="N32" i="8"/>
  <c r="N31" i="8"/>
  <c r="N30" i="8"/>
  <c r="N29" i="8"/>
  <c r="N28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31" i="7"/>
  <c r="N30" i="7"/>
  <c r="N29" i="7"/>
  <c r="N28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25" i="8" l="1"/>
  <c r="N26" i="8" s="1"/>
  <c r="N25" i="7"/>
  <c r="N26" i="7" s="1"/>
  <c r="N33" i="6"/>
  <c r="N32" i="6"/>
  <c r="N31" i="6"/>
  <c r="N30" i="6"/>
  <c r="N32" i="5"/>
  <c r="N31" i="5"/>
  <c r="N30" i="5"/>
  <c r="N29" i="6"/>
  <c r="N28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29" i="5"/>
  <c r="N28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26" i="3"/>
  <c r="N29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28" i="3"/>
  <c r="N25" i="3"/>
  <c r="M26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N25" i="6" l="1"/>
  <c r="N26" i="6" s="1"/>
  <c r="N25" i="5"/>
  <c r="N26" i="5" s="1"/>
  <c r="B75" i="1"/>
  <c r="G55" i="1"/>
  <c r="F55" i="1"/>
  <c r="E55" i="1"/>
  <c r="D55" i="1" l="1"/>
  <c r="C55" i="1"/>
  <c r="B55" i="1"/>
  <c r="G16" i="1" l="1"/>
  <c r="F16" i="1" l="1"/>
  <c r="C16" i="1"/>
  <c r="B16" i="1"/>
  <c r="Q34" i="4"/>
  <c r="Q35" i="4" s="1"/>
</calcChain>
</file>

<file path=xl/sharedStrings.xml><?xml version="1.0" encoding="utf-8"?>
<sst xmlns="http://schemas.openxmlformats.org/spreadsheetml/2006/main" count="820" uniqueCount="109">
  <si>
    <t>TOWN OF GARDINER FLEET INVENTORY</t>
  </si>
  <si>
    <t>YEAR</t>
  </si>
  <si>
    <t>MAKE</t>
  </si>
  <si>
    <t>MODEL</t>
  </si>
  <si>
    <t>MPG RATING</t>
  </si>
  <si>
    <t>FUNCTION</t>
  </si>
  <si>
    <t>FUEL USED</t>
  </si>
  <si>
    <t>AVER. COST OF FUEL/MILE</t>
  </si>
  <si>
    <t>ANNUAL MILES DRIVEN</t>
  </si>
  <si>
    <t>YEAR PURCHASED</t>
  </si>
  <si>
    <t>VEH. CLASS</t>
  </si>
  <si>
    <t>VEHICLE NUMBER</t>
  </si>
  <si>
    <t>INTERNATIONAL</t>
  </si>
  <si>
    <t xml:space="preserve">HEAVY </t>
  </si>
  <si>
    <t>DRIVE TRAIN (2, 4 or AWD)</t>
  </si>
  <si>
    <t>TYPE OF FUEL</t>
  </si>
  <si>
    <t>DIESEL</t>
  </si>
  <si>
    <t>MILEAGE</t>
  </si>
  <si>
    <t>2WD</t>
  </si>
  <si>
    <t>DUMP TRUCK, ROAD MAINT. PLOWING AND SANDING</t>
  </si>
  <si>
    <t>GVWR OVER 8,500 LBS</t>
  </si>
  <si>
    <t>N/A</t>
  </si>
  <si>
    <t>YES</t>
  </si>
  <si>
    <t>DODGE</t>
  </si>
  <si>
    <t>4 x 4</t>
  </si>
  <si>
    <t>MEDIUM</t>
  </si>
  <si>
    <t>MACK</t>
  </si>
  <si>
    <t xml:space="preserve">S2574 DUMP BODY </t>
  </si>
  <si>
    <t xml:space="preserve">RAM 3500 DUMP TRUCK </t>
  </si>
  <si>
    <t>HEAVY</t>
  </si>
  <si>
    <t xml:space="preserve">OWNING DEPT. </t>
  </si>
  <si>
    <t>HIGHWAYS</t>
  </si>
  <si>
    <t>BOBCAT</t>
  </si>
  <si>
    <t>SKID STEER LOADER</t>
  </si>
  <si>
    <t>N/A OFF ROAD</t>
  </si>
  <si>
    <t>PLOWING, SANDING, MOVEMENT OF MATERIALS</t>
  </si>
  <si>
    <t>OFF ROAD</t>
  </si>
  <si>
    <t>FORD</t>
  </si>
  <si>
    <t>F350</t>
  </si>
  <si>
    <t>CATERPILLAR</t>
  </si>
  <si>
    <t>430F2</t>
  </si>
  <si>
    <t>BACKHOE</t>
  </si>
  <si>
    <t>DAEWOO</t>
  </si>
  <si>
    <t>CHAMPION</t>
  </si>
  <si>
    <t>FRONT END LOADER</t>
  </si>
  <si>
    <t>GRADER</t>
  </si>
  <si>
    <t>730A</t>
  </si>
  <si>
    <t>CASE</t>
  </si>
  <si>
    <t>NEW HOLLAND</t>
  </si>
  <si>
    <t>4 X4</t>
  </si>
  <si>
    <t>TN70DT</t>
  </si>
  <si>
    <t>LEE BOY</t>
  </si>
  <si>
    <t>GRASS MOWER TRACTOR</t>
  </si>
  <si>
    <t>BUCKET TRUCK</t>
  </si>
  <si>
    <t>F350 XL</t>
  </si>
  <si>
    <t>4WD</t>
  </si>
  <si>
    <t>MULTIPURPOSE, SANDING AND PLOWING</t>
  </si>
  <si>
    <t>ROAD REPAIR, ASPHALT ROLLER</t>
  </si>
  <si>
    <t>ROAD REPAIR, PAVER</t>
  </si>
  <si>
    <t>GU432</t>
  </si>
  <si>
    <t>DUMP TRUCK, ROAD REPAIR, PLOWING AND SANDING</t>
  </si>
  <si>
    <t xml:space="preserve">GU712 DUMP TRUCK </t>
  </si>
  <si>
    <t>GAS</t>
  </si>
  <si>
    <t>MEGA 250</t>
  </si>
  <si>
    <t>AWD</t>
  </si>
  <si>
    <t>4 X 4</t>
  </si>
  <si>
    <t>1 DRUM ROLLER</t>
  </si>
  <si>
    <t>TRACK</t>
  </si>
  <si>
    <t>2 WD</t>
  </si>
  <si>
    <t>FUELING RECORDS</t>
  </si>
  <si>
    <t>VEHICLE</t>
  </si>
  <si>
    <t>NUMBER</t>
  </si>
  <si>
    <t>FUEL</t>
  </si>
  <si>
    <t>FUEL TYPE</t>
  </si>
  <si>
    <t>OTHER</t>
  </si>
  <si>
    <t>16 LOADER</t>
  </si>
  <si>
    <t>TOTAL</t>
  </si>
  <si>
    <t>TOTAL GAS USED</t>
  </si>
  <si>
    <t>TOTAL DIESEL USED</t>
  </si>
  <si>
    <t>JAN 2018</t>
  </si>
  <si>
    <t>FEB 2018</t>
  </si>
  <si>
    <t>FUEL BY VEHICLE</t>
  </si>
  <si>
    <t>JUNE 2018</t>
  </si>
  <si>
    <t>JULY 2018</t>
  </si>
  <si>
    <t>CHIPPER</t>
  </si>
  <si>
    <t>TOWN HALL MOWER</t>
  </si>
  <si>
    <t>PC138</t>
  </si>
  <si>
    <t>JAN</t>
  </si>
  <si>
    <t>FEB</t>
  </si>
  <si>
    <t>JUN</t>
  </si>
  <si>
    <t>SPRAY CAN</t>
  </si>
  <si>
    <t>JUL</t>
  </si>
  <si>
    <t>SWEEPER</t>
  </si>
  <si>
    <t>GENERATOR</t>
  </si>
  <si>
    <t>APR</t>
  </si>
  <si>
    <t>SEP</t>
  </si>
  <si>
    <t>MAR</t>
  </si>
  <si>
    <t>WACKER</t>
  </si>
  <si>
    <t>NP ROLLER</t>
  </si>
  <si>
    <t>MAY</t>
  </si>
  <si>
    <t>18 CHIPPER</t>
  </si>
  <si>
    <t>WEEDWACKER</t>
  </si>
  <si>
    <t>AUG</t>
  </si>
  <si>
    <t>OCT 2018</t>
  </si>
  <si>
    <t>OCT</t>
  </si>
  <si>
    <t>NOV</t>
  </si>
  <si>
    <t xml:space="preserve">TOTAL </t>
  </si>
  <si>
    <t xml:space="preserve">ESTIMATED 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</si>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</sst>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#,##0.0"/>
    <numFmt numFmtId="166" formatCode="&quot;$&quot;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0" fillId="0" borderId="1" xfId="0" applyBorder="1"/>
    <xf numFmtId="0" fontId="3" fillId="0" borderId="1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164" fontId="0" fillId="0" borderId="0" xfId="0" quotePrefix="1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7" fontId="0" fillId="0" borderId="0" xfId="0" quotePrefix="1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28B0-1478-4AED-B5D5-C0283A4773B0}">
  <sheetPr>
    <pageSetUpPr fitToPage="1"/>
  </sheetPr>
  <dimension ref="A1:K78"/>
  <sheetViews>
    <sheetView topLeftCell="A42" workbookViewId="0">
      <selection activeCell="B77" sqref="B77:B78"/>
    </sheetView>
  </sheetViews>
  <sheetFormatPr defaultRowHeight="14.25" x14ac:dyDescent="0.2"/>
  <cols>
    <col min="1" max="1" width="22.42578125" style="1" customWidth="1"/>
    <col min="2" max="7" width="17.7109375" style="4" customWidth="1"/>
    <col min="8" max="16384" width="9.140625" style="1"/>
  </cols>
  <sheetData>
    <row r="1" spans="1:7" ht="18" x14ac:dyDescent="0.25">
      <c r="A1" s="37" t="s">
        <v>0</v>
      </c>
      <c r="B1" s="37"/>
      <c r="C1" s="37"/>
      <c r="D1" s="37"/>
      <c r="E1" s="37"/>
      <c r="F1" s="37"/>
      <c r="G1" s="37"/>
    </row>
    <row r="3" spans="1:7" x14ac:dyDescent="0.2">
      <c r="A3" s="14" t="s">
        <v>11</v>
      </c>
      <c r="B3" s="16">
        <v>1</v>
      </c>
      <c r="C3" s="16">
        <v>5</v>
      </c>
      <c r="D3" s="16">
        <v>6</v>
      </c>
      <c r="E3" s="16">
        <v>7</v>
      </c>
      <c r="F3" s="16">
        <v>12</v>
      </c>
      <c r="G3" s="16">
        <v>14</v>
      </c>
    </row>
    <row r="4" spans="1:7" ht="24.75" customHeight="1" x14ac:dyDescent="0.2">
      <c r="A4" s="2" t="s">
        <v>30</v>
      </c>
      <c r="B4" s="7" t="s">
        <v>31</v>
      </c>
      <c r="C4" s="7" t="s">
        <v>31</v>
      </c>
      <c r="D4" s="7" t="s">
        <v>31</v>
      </c>
      <c r="E4" s="7" t="s">
        <v>31</v>
      </c>
      <c r="F4" s="7" t="s">
        <v>31</v>
      </c>
      <c r="G4" s="7" t="s">
        <v>31</v>
      </c>
    </row>
    <row r="5" spans="1:7" ht="24" customHeight="1" x14ac:dyDescent="0.2">
      <c r="A5" s="3" t="s">
        <v>1</v>
      </c>
      <c r="B5" s="7">
        <v>1995</v>
      </c>
      <c r="C5" s="7">
        <v>2016</v>
      </c>
      <c r="D5" s="7">
        <v>2018</v>
      </c>
      <c r="E5" s="7">
        <v>2018</v>
      </c>
      <c r="F5" s="7">
        <v>1997</v>
      </c>
      <c r="G5" s="7">
        <v>2015</v>
      </c>
    </row>
    <row r="6" spans="1:7" ht="21.75" customHeight="1" x14ac:dyDescent="0.2">
      <c r="A6" s="3" t="s">
        <v>9</v>
      </c>
      <c r="B6" s="7">
        <v>1995</v>
      </c>
      <c r="C6" s="7">
        <v>2016</v>
      </c>
      <c r="D6" s="7">
        <v>2018</v>
      </c>
      <c r="E6" s="7">
        <v>2018</v>
      </c>
      <c r="F6" s="7">
        <v>1997</v>
      </c>
      <c r="G6" s="7">
        <v>2014</v>
      </c>
    </row>
    <row r="7" spans="1:7" ht="29.25" customHeight="1" x14ac:dyDescent="0.2">
      <c r="A7" s="3" t="s">
        <v>2</v>
      </c>
      <c r="B7" s="7" t="s">
        <v>12</v>
      </c>
      <c r="C7" s="7" t="s">
        <v>23</v>
      </c>
      <c r="D7" s="7" t="s">
        <v>26</v>
      </c>
      <c r="E7" s="7" t="s">
        <v>32</v>
      </c>
      <c r="F7" s="7" t="s">
        <v>12</v>
      </c>
      <c r="G7" s="7" t="s">
        <v>37</v>
      </c>
    </row>
    <row r="8" spans="1:7" ht="48" customHeight="1" x14ac:dyDescent="0.2">
      <c r="A8" s="3" t="s">
        <v>3</v>
      </c>
      <c r="B8" s="7" t="s">
        <v>27</v>
      </c>
      <c r="C8" s="7" t="s">
        <v>28</v>
      </c>
      <c r="D8" s="13" t="s">
        <v>61</v>
      </c>
      <c r="E8" s="7" t="s">
        <v>33</v>
      </c>
      <c r="F8" s="7" t="s">
        <v>27</v>
      </c>
      <c r="G8" s="7" t="s">
        <v>38</v>
      </c>
    </row>
    <row r="9" spans="1:7" ht="26.25" customHeight="1" x14ac:dyDescent="0.2">
      <c r="A9" s="3" t="s">
        <v>14</v>
      </c>
      <c r="B9" s="7" t="s">
        <v>18</v>
      </c>
      <c r="C9" s="7" t="s">
        <v>24</v>
      </c>
      <c r="D9" s="7" t="s">
        <v>18</v>
      </c>
      <c r="E9" s="7" t="s">
        <v>18</v>
      </c>
      <c r="F9" s="7" t="s">
        <v>18</v>
      </c>
      <c r="G9" s="7" t="s">
        <v>24</v>
      </c>
    </row>
    <row r="10" spans="1:7" ht="26.25" customHeight="1" x14ac:dyDescent="0.2">
      <c r="A10" s="3" t="s">
        <v>15</v>
      </c>
      <c r="B10" s="7" t="s">
        <v>16</v>
      </c>
      <c r="C10" s="13" t="s">
        <v>16</v>
      </c>
      <c r="D10" s="7" t="s">
        <v>16</v>
      </c>
      <c r="E10" s="7" t="s">
        <v>16</v>
      </c>
      <c r="F10" s="7" t="s">
        <v>16</v>
      </c>
      <c r="G10" s="13" t="s">
        <v>62</v>
      </c>
    </row>
    <row r="11" spans="1:7" ht="29.25" customHeight="1" x14ac:dyDescent="0.2">
      <c r="A11" s="3" t="s">
        <v>4</v>
      </c>
      <c r="B11" s="7" t="s">
        <v>21</v>
      </c>
      <c r="C11" s="7" t="s">
        <v>21</v>
      </c>
      <c r="D11" s="7" t="s">
        <v>21</v>
      </c>
      <c r="E11" s="7" t="s">
        <v>34</v>
      </c>
      <c r="F11" s="7" t="s">
        <v>21</v>
      </c>
      <c r="G11" s="7" t="s">
        <v>21</v>
      </c>
    </row>
    <row r="12" spans="1:7" s="6" customFormat="1" ht="29.25" customHeight="1" x14ac:dyDescent="0.2">
      <c r="A12" s="5" t="s">
        <v>17</v>
      </c>
      <c r="B12" s="8">
        <v>126344</v>
      </c>
      <c r="C12" s="8">
        <v>33930</v>
      </c>
      <c r="D12" s="8">
        <v>3733</v>
      </c>
      <c r="E12" s="8" t="s">
        <v>34</v>
      </c>
      <c r="F12" s="8">
        <v>128371</v>
      </c>
      <c r="G12" s="8">
        <v>28300</v>
      </c>
    </row>
    <row r="13" spans="1:7" ht="36" customHeight="1" x14ac:dyDescent="0.2">
      <c r="A13" s="3" t="s">
        <v>10</v>
      </c>
      <c r="B13" s="7" t="s">
        <v>13</v>
      </c>
      <c r="C13" s="7" t="s">
        <v>25</v>
      </c>
      <c r="D13" s="7" t="s">
        <v>29</v>
      </c>
      <c r="E13" s="7" t="s">
        <v>36</v>
      </c>
      <c r="F13" s="7" t="s">
        <v>29</v>
      </c>
      <c r="G13" s="7" t="s">
        <v>25</v>
      </c>
    </row>
    <row r="14" spans="1:7" ht="32.25" customHeight="1" x14ac:dyDescent="0.2">
      <c r="A14" s="3" t="s">
        <v>20</v>
      </c>
      <c r="B14" s="7" t="s">
        <v>22</v>
      </c>
      <c r="C14" s="7" t="s">
        <v>22</v>
      </c>
      <c r="D14" s="7" t="s">
        <v>22</v>
      </c>
      <c r="E14" s="7" t="s">
        <v>34</v>
      </c>
      <c r="F14" s="7" t="s">
        <v>22</v>
      </c>
      <c r="G14" s="7" t="s">
        <v>22</v>
      </c>
    </row>
    <row r="15" spans="1:7" ht="73.5" customHeight="1" x14ac:dyDescent="0.2">
      <c r="A15" s="3" t="s">
        <v>5</v>
      </c>
      <c r="B15" s="7" t="s">
        <v>19</v>
      </c>
      <c r="C15" s="7" t="s">
        <v>19</v>
      </c>
      <c r="D15" s="7" t="s">
        <v>19</v>
      </c>
      <c r="E15" s="7" t="s">
        <v>35</v>
      </c>
      <c r="F15" s="7" t="s">
        <v>19</v>
      </c>
      <c r="G15" s="7" t="s">
        <v>19</v>
      </c>
    </row>
    <row r="16" spans="1:7" s="6" customFormat="1" ht="28.5" x14ac:dyDescent="0.2">
      <c r="A16" s="5" t="s">
        <v>8</v>
      </c>
      <c r="B16" s="8">
        <f>B12/13</f>
        <v>9718.7692307692305</v>
      </c>
      <c r="C16" s="8">
        <f>C12/2</f>
        <v>16965</v>
      </c>
      <c r="D16" s="8">
        <v>6500</v>
      </c>
      <c r="E16" s="8" t="s">
        <v>34</v>
      </c>
      <c r="F16" s="8">
        <f>F12/12</f>
        <v>10697.583333333334</v>
      </c>
      <c r="G16" s="8">
        <f>G12/3</f>
        <v>9433.3333333333339</v>
      </c>
    </row>
    <row r="17" spans="1:7" ht="24.75" customHeight="1" x14ac:dyDescent="0.2">
      <c r="A17" s="3" t="s">
        <v>6</v>
      </c>
      <c r="B17" s="7">
        <v>579.70000000000005</v>
      </c>
      <c r="C17" s="7">
        <v>1510.9</v>
      </c>
      <c r="D17" s="7">
        <v>911.3</v>
      </c>
      <c r="E17" s="7">
        <v>72.3</v>
      </c>
      <c r="F17" s="7">
        <v>762.7</v>
      </c>
      <c r="G17" s="7">
        <v>867.7</v>
      </c>
    </row>
    <row r="18" spans="1:7" x14ac:dyDescent="0.2">
      <c r="A18" s="38" t="s">
        <v>7</v>
      </c>
      <c r="B18" s="36">
        <f>(B17*1.64)/B16</f>
        <v>9.7821851453175457E-2</v>
      </c>
      <c r="C18" s="36">
        <f t="shared" ref="C18:F18" si="0">(C17*1.64)/C16</f>
        <v>0.14605811965811968</v>
      </c>
      <c r="D18" s="36">
        <f t="shared" si="0"/>
        <v>0.22992799999999999</v>
      </c>
      <c r="E18" s="34" t="s">
        <v>34</v>
      </c>
      <c r="F18" s="36">
        <f t="shared" si="0"/>
        <v>0.1169262216544235</v>
      </c>
      <c r="G18" s="36">
        <f>(G17*1.85)/G16</f>
        <v>0.1701673144876325</v>
      </c>
    </row>
    <row r="19" spans="1:7" x14ac:dyDescent="0.2">
      <c r="A19" s="38"/>
      <c r="B19" s="36"/>
      <c r="C19" s="36"/>
      <c r="D19" s="36"/>
      <c r="E19" s="35"/>
      <c r="F19" s="36"/>
      <c r="G19" s="36"/>
    </row>
    <row r="20" spans="1:7" x14ac:dyDescent="0.2">
      <c r="A20" s="9"/>
      <c r="B20" s="10"/>
      <c r="C20" s="10"/>
      <c r="D20" s="10"/>
      <c r="E20" s="10"/>
      <c r="F20" s="10"/>
      <c r="G20" s="10"/>
    </row>
    <row r="22" spans="1:7" x14ac:dyDescent="0.2">
      <c r="A22" s="14" t="s">
        <v>11</v>
      </c>
      <c r="B22" s="16">
        <v>15</v>
      </c>
      <c r="C22" s="16">
        <v>16</v>
      </c>
      <c r="D22" s="16">
        <v>17</v>
      </c>
      <c r="E22" s="16">
        <v>19</v>
      </c>
      <c r="F22" s="16">
        <v>20</v>
      </c>
      <c r="G22" s="16">
        <v>25</v>
      </c>
    </row>
    <row r="23" spans="1:7" x14ac:dyDescent="0.2">
      <c r="A23" s="2" t="s">
        <v>30</v>
      </c>
      <c r="B23" s="7" t="s">
        <v>31</v>
      </c>
      <c r="C23" s="7" t="s">
        <v>31</v>
      </c>
      <c r="D23" s="7" t="s">
        <v>31</v>
      </c>
      <c r="E23" s="7" t="s">
        <v>31</v>
      </c>
      <c r="F23" s="7" t="s">
        <v>31</v>
      </c>
      <c r="G23" s="7" t="s">
        <v>31</v>
      </c>
    </row>
    <row r="24" spans="1:7" x14ac:dyDescent="0.2">
      <c r="A24" s="3" t="s">
        <v>1</v>
      </c>
      <c r="B24" s="7">
        <v>2017</v>
      </c>
      <c r="C24" s="7">
        <v>2001</v>
      </c>
      <c r="D24" s="7">
        <v>1987</v>
      </c>
      <c r="E24" s="7">
        <v>1986</v>
      </c>
      <c r="F24" s="7">
        <v>2005</v>
      </c>
      <c r="G24" s="7">
        <v>2002</v>
      </c>
    </row>
    <row r="25" spans="1:7" x14ac:dyDescent="0.2">
      <c r="A25" s="3" t="s">
        <v>9</v>
      </c>
      <c r="B25" s="7">
        <v>2017</v>
      </c>
      <c r="C25" s="7">
        <v>2002</v>
      </c>
      <c r="D25" s="7">
        <v>1987</v>
      </c>
      <c r="E25" s="7">
        <v>1986</v>
      </c>
      <c r="F25" s="7">
        <v>2005</v>
      </c>
      <c r="G25" s="7">
        <v>2015</v>
      </c>
    </row>
    <row r="26" spans="1:7" x14ac:dyDescent="0.2">
      <c r="A26" s="3" t="s">
        <v>2</v>
      </c>
      <c r="B26" s="7" t="s">
        <v>39</v>
      </c>
      <c r="C26" s="7" t="s">
        <v>42</v>
      </c>
      <c r="D26" s="7" t="s">
        <v>43</v>
      </c>
      <c r="E26" s="7" t="s">
        <v>47</v>
      </c>
      <c r="F26" s="7" t="s">
        <v>48</v>
      </c>
      <c r="G26" s="7" t="s">
        <v>51</v>
      </c>
    </row>
    <row r="27" spans="1:7" x14ac:dyDescent="0.2">
      <c r="A27" s="3" t="s">
        <v>3</v>
      </c>
      <c r="B27" s="13" t="s">
        <v>40</v>
      </c>
      <c r="C27" s="13" t="s">
        <v>63</v>
      </c>
      <c r="D27" s="13" t="s">
        <v>46</v>
      </c>
      <c r="E27" s="13">
        <v>752</v>
      </c>
      <c r="F27" s="13" t="s">
        <v>50</v>
      </c>
      <c r="G27" s="13">
        <v>7000</v>
      </c>
    </row>
    <row r="28" spans="1:7" ht="28.5" x14ac:dyDescent="0.2">
      <c r="A28" s="3" t="s">
        <v>14</v>
      </c>
      <c r="B28" s="13" t="s">
        <v>49</v>
      </c>
      <c r="C28" s="13" t="s">
        <v>64</v>
      </c>
      <c r="D28" s="13" t="s">
        <v>65</v>
      </c>
      <c r="E28" s="13" t="s">
        <v>66</v>
      </c>
      <c r="F28" s="13" t="s">
        <v>49</v>
      </c>
      <c r="G28" s="13" t="s">
        <v>67</v>
      </c>
    </row>
    <row r="29" spans="1:7" x14ac:dyDescent="0.2">
      <c r="A29" s="3" t="s">
        <v>15</v>
      </c>
      <c r="B29" s="13" t="s">
        <v>16</v>
      </c>
      <c r="C29" s="13" t="s">
        <v>16</v>
      </c>
      <c r="D29" s="13" t="s">
        <v>16</v>
      </c>
      <c r="E29" s="13" t="s">
        <v>16</v>
      </c>
      <c r="F29" s="13" t="s">
        <v>16</v>
      </c>
      <c r="G29" s="13" t="s">
        <v>16</v>
      </c>
    </row>
    <row r="30" spans="1:7" x14ac:dyDescent="0.2">
      <c r="A30" s="3" t="s">
        <v>4</v>
      </c>
      <c r="B30" s="8" t="s">
        <v>34</v>
      </c>
      <c r="C30" s="8" t="s">
        <v>34</v>
      </c>
      <c r="D30" s="8" t="s">
        <v>34</v>
      </c>
      <c r="E30" s="8" t="s">
        <v>34</v>
      </c>
      <c r="F30" s="8" t="s">
        <v>34</v>
      </c>
      <c r="G30" s="8" t="s">
        <v>34</v>
      </c>
    </row>
    <row r="31" spans="1:7" x14ac:dyDescent="0.2">
      <c r="A31" s="5" t="s">
        <v>17</v>
      </c>
      <c r="B31" s="8" t="s">
        <v>34</v>
      </c>
      <c r="C31" s="8" t="s">
        <v>34</v>
      </c>
      <c r="D31" s="8" t="s">
        <v>34</v>
      </c>
      <c r="E31" s="8" t="s">
        <v>34</v>
      </c>
      <c r="F31" s="8" t="s">
        <v>34</v>
      </c>
      <c r="G31" s="8" t="s">
        <v>34</v>
      </c>
    </row>
    <row r="32" spans="1:7" x14ac:dyDescent="0.2">
      <c r="A32" s="3" t="s">
        <v>10</v>
      </c>
      <c r="B32" s="7" t="s">
        <v>34</v>
      </c>
      <c r="C32" s="7" t="s">
        <v>34</v>
      </c>
      <c r="D32" s="7" t="s">
        <v>34</v>
      </c>
      <c r="E32" s="7" t="s">
        <v>34</v>
      </c>
      <c r="F32" s="7" t="s">
        <v>34</v>
      </c>
      <c r="G32" s="7" t="s">
        <v>34</v>
      </c>
    </row>
    <row r="33" spans="1:7" ht="28.5" x14ac:dyDescent="0.2">
      <c r="A33" s="3" t="s">
        <v>20</v>
      </c>
      <c r="B33" s="7" t="s">
        <v>34</v>
      </c>
      <c r="C33" s="7" t="s">
        <v>34</v>
      </c>
      <c r="D33" s="7" t="s">
        <v>34</v>
      </c>
      <c r="E33" s="7" t="s">
        <v>34</v>
      </c>
      <c r="F33" s="7" t="s">
        <v>34</v>
      </c>
      <c r="G33" s="7" t="s">
        <v>34</v>
      </c>
    </row>
    <row r="34" spans="1:7" ht="42.75" x14ac:dyDescent="0.2">
      <c r="A34" s="3" t="s">
        <v>5</v>
      </c>
      <c r="B34" s="7" t="s">
        <v>41</v>
      </c>
      <c r="C34" s="7" t="s">
        <v>44</v>
      </c>
      <c r="D34" s="7" t="s">
        <v>45</v>
      </c>
      <c r="E34" s="7" t="s">
        <v>57</v>
      </c>
      <c r="F34" s="7" t="s">
        <v>52</v>
      </c>
      <c r="G34" s="7" t="s">
        <v>58</v>
      </c>
    </row>
    <row r="35" spans="1:7" ht="28.5" x14ac:dyDescent="0.2">
      <c r="A35" s="5" t="s">
        <v>8</v>
      </c>
      <c r="B35" s="8" t="s">
        <v>34</v>
      </c>
      <c r="C35" s="8" t="s">
        <v>34</v>
      </c>
      <c r="D35" s="8" t="s">
        <v>34</v>
      </c>
      <c r="E35" s="8" t="s">
        <v>34</v>
      </c>
      <c r="F35" s="8" t="s">
        <v>34</v>
      </c>
      <c r="G35" s="8" t="s">
        <v>34</v>
      </c>
    </row>
    <row r="36" spans="1:7" x14ac:dyDescent="0.2">
      <c r="A36" s="3" t="s">
        <v>6</v>
      </c>
      <c r="B36" s="7">
        <v>978</v>
      </c>
      <c r="C36" s="7">
        <v>599</v>
      </c>
      <c r="D36" s="7">
        <v>0</v>
      </c>
      <c r="E36" s="7">
        <v>0</v>
      </c>
      <c r="F36" s="7">
        <v>540.9</v>
      </c>
      <c r="G36" s="7">
        <v>52.3</v>
      </c>
    </row>
    <row r="37" spans="1:7" x14ac:dyDescent="0.2">
      <c r="A37" s="38" t="s">
        <v>7</v>
      </c>
      <c r="B37" s="39" t="s">
        <v>34</v>
      </c>
      <c r="C37" s="39" t="s">
        <v>34</v>
      </c>
      <c r="D37" s="39" t="s">
        <v>34</v>
      </c>
      <c r="E37" s="39" t="s">
        <v>34</v>
      </c>
      <c r="F37" s="39" t="s">
        <v>34</v>
      </c>
      <c r="G37" s="39" t="s">
        <v>34</v>
      </c>
    </row>
    <row r="38" spans="1:7" x14ac:dyDescent="0.2">
      <c r="A38" s="38"/>
      <c r="B38" s="39"/>
      <c r="C38" s="39"/>
      <c r="D38" s="39"/>
      <c r="E38" s="39"/>
      <c r="F38" s="39"/>
      <c r="G38" s="39"/>
    </row>
    <row r="42" spans="1:7" x14ac:dyDescent="0.2">
      <c r="A42" s="14" t="s">
        <v>11</v>
      </c>
      <c r="B42" s="15">
        <v>26</v>
      </c>
      <c r="C42" s="15">
        <v>27</v>
      </c>
      <c r="D42" s="15">
        <v>28</v>
      </c>
      <c r="E42" s="15">
        <v>29</v>
      </c>
      <c r="F42" s="16">
        <v>30</v>
      </c>
      <c r="G42" s="16">
        <v>31</v>
      </c>
    </row>
    <row r="43" spans="1:7" x14ac:dyDescent="0.2">
      <c r="A43" s="2" t="s">
        <v>30</v>
      </c>
      <c r="B43" s="13" t="s">
        <v>31</v>
      </c>
      <c r="C43" s="13" t="s">
        <v>31</v>
      </c>
      <c r="D43" s="13" t="s">
        <v>31</v>
      </c>
      <c r="E43" s="13" t="s">
        <v>31</v>
      </c>
      <c r="F43" s="7" t="s">
        <v>31</v>
      </c>
      <c r="G43" s="7" t="s">
        <v>31</v>
      </c>
    </row>
    <row r="44" spans="1:7" x14ac:dyDescent="0.2">
      <c r="A44" s="3" t="s">
        <v>1</v>
      </c>
      <c r="B44" s="13">
        <v>1996</v>
      </c>
      <c r="C44" s="13">
        <v>2011</v>
      </c>
      <c r="D44" s="13">
        <v>2011</v>
      </c>
      <c r="E44" s="13">
        <v>2009</v>
      </c>
      <c r="F44" s="7">
        <v>2013</v>
      </c>
      <c r="G44" s="7">
        <v>2013</v>
      </c>
    </row>
    <row r="45" spans="1:7" x14ac:dyDescent="0.2">
      <c r="A45" s="3" t="s">
        <v>9</v>
      </c>
      <c r="B45" s="13">
        <v>2008</v>
      </c>
      <c r="C45" s="13">
        <v>2011</v>
      </c>
      <c r="D45" s="13">
        <v>2011</v>
      </c>
      <c r="E45" s="13">
        <v>2009</v>
      </c>
      <c r="F45" s="7">
        <v>2013</v>
      </c>
      <c r="G45" s="7">
        <v>2013</v>
      </c>
    </row>
    <row r="46" spans="1:7" x14ac:dyDescent="0.2">
      <c r="A46" s="3" t="s">
        <v>2</v>
      </c>
      <c r="B46" s="13" t="s">
        <v>37</v>
      </c>
      <c r="C46" s="13" t="s">
        <v>37</v>
      </c>
      <c r="D46" s="13" t="s">
        <v>37</v>
      </c>
      <c r="E46" s="13" t="s">
        <v>12</v>
      </c>
      <c r="F46" s="7" t="s">
        <v>26</v>
      </c>
      <c r="G46" s="7" t="s">
        <v>26</v>
      </c>
    </row>
    <row r="47" spans="1:7" x14ac:dyDescent="0.2">
      <c r="A47" s="3" t="s">
        <v>3</v>
      </c>
      <c r="B47" s="13" t="s">
        <v>53</v>
      </c>
      <c r="C47" s="13" t="s">
        <v>54</v>
      </c>
      <c r="D47" s="13" t="s">
        <v>38</v>
      </c>
      <c r="E47" s="13">
        <v>7500</v>
      </c>
      <c r="F47" s="7" t="s">
        <v>59</v>
      </c>
      <c r="G47" s="11" t="s">
        <v>59</v>
      </c>
    </row>
    <row r="48" spans="1:7" ht="28.5" x14ac:dyDescent="0.2">
      <c r="A48" s="3" t="s">
        <v>14</v>
      </c>
      <c r="B48" s="13" t="s">
        <v>68</v>
      </c>
      <c r="C48" s="13" t="s">
        <v>55</v>
      </c>
      <c r="D48" s="13" t="s">
        <v>55</v>
      </c>
      <c r="E48" s="13" t="s">
        <v>68</v>
      </c>
      <c r="F48" s="11" t="s">
        <v>18</v>
      </c>
      <c r="G48" s="11" t="s">
        <v>18</v>
      </c>
    </row>
    <row r="49" spans="1:11" x14ac:dyDescent="0.2">
      <c r="A49" s="3" t="s">
        <v>15</v>
      </c>
      <c r="B49" s="13" t="s">
        <v>16</v>
      </c>
      <c r="C49" s="13" t="s">
        <v>62</v>
      </c>
      <c r="D49" s="13" t="s">
        <v>62</v>
      </c>
      <c r="E49" s="13" t="s">
        <v>16</v>
      </c>
      <c r="F49" s="7" t="s">
        <v>16</v>
      </c>
      <c r="G49" s="11" t="s">
        <v>16</v>
      </c>
    </row>
    <row r="50" spans="1:11" x14ac:dyDescent="0.2">
      <c r="A50" s="3" t="s">
        <v>4</v>
      </c>
      <c r="B50" s="8" t="s">
        <v>21</v>
      </c>
      <c r="C50" s="8" t="s">
        <v>21</v>
      </c>
      <c r="D50" s="8" t="s">
        <v>21</v>
      </c>
      <c r="E50" s="8" t="s">
        <v>21</v>
      </c>
      <c r="F50" s="8" t="s">
        <v>21</v>
      </c>
      <c r="G50" s="8" t="s">
        <v>21</v>
      </c>
    </row>
    <row r="51" spans="1:11" x14ac:dyDescent="0.2">
      <c r="A51" s="5" t="s">
        <v>17</v>
      </c>
      <c r="B51" s="8">
        <v>77833</v>
      </c>
      <c r="C51" s="8">
        <v>102138</v>
      </c>
      <c r="D51" s="8">
        <v>105575</v>
      </c>
      <c r="E51" s="8">
        <v>37641</v>
      </c>
      <c r="F51" s="8">
        <v>18444</v>
      </c>
      <c r="G51" s="8">
        <v>26459</v>
      </c>
    </row>
    <row r="52" spans="1:11" x14ac:dyDescent="0.2">
      <c r="A52" s="3" t="s">
        <v>10</v>
      </c>
      <c r="B52" s="7" t="s">
        <v>29</v>
      </c>
      <c r="C52" s="7" t="s">
        <v>25</v>
      </c>
      <c r="D52" s="7" t="s">
        <v>25</v>
      </c>
      <c r="E52" s="7" t="s">
        <v>29</v>
      </c>
      <c r="F52" s="11" t="s">
        <v>29</v>
      </c>
      <c r="G52" s="11" t="s">
        <v>29</v>
      </c>
    </row>
    <row r="53" spans="1:11" ht="28.5" x14ac:dyDescent="0.2">
      <c r="A53" s="3" t="s">
        <v>20</v>
      </c>
      <c r="B53" s="7" t="s">
        <v>22</v>
      </c>
      <c r="C53" s="7" t="s">
        <v>22</v>
      </c>
      <c r="D53" s="7" t="s">
        <v>22</v>
      </c>
      <c r="E53" s="11" t="s">
        <v>22</v>
      </c>
      <c r="F53" s="11" t="s">
        <v>22</v>
      </c>
      <c r="G53" s="11" t="s">
        <v>22</v>
      </c>
    </row>
    <row r="54" spans="1:11" ht="57" x14ac:dyDescent="0.2">
      <c r="A54" s="3" t="s">
        <v>5</v>
      </c>
      <c r="B54" s="7" t="s">
        <v>53</v>
      </c>
      <c r="C54" s="7" t="s">
        <v>56</v>
      </c>
      <c r="D54" s="11" t="s">
        <v>60</v>
      </c>
      <c r="E54" s="7" t="s">
        <v>60</v>
      </c>
      <c r="F54" s="11" t="s">
        <v>60</v>
      </c>
      <c r="G54" s="11" t="s">
        <v>60</v>
      </c>
    </row>
    <row r="55" spans="1:11" ht="28.5" x14ac:dyDescent="0.2">
      <c r="A55" s="5" t="s">
        <v>8</v>
      </c>
      <c r="B55" s="8">
        <f>B51/10</f>
        <v>7783.3</v>
      </c>
      <c r="C55" s="8">
        <f>C51/7</f>
        <v>14591.142857142857</v>
      </c>
      <c r="D55" s="8">
        <f>D51/7</f>
        <v>15082.142857142857</v>
      </c>
      <c r="E55" s="8">
        <f>E51/9</f>
        <v>4182.333333333333</v>
      </c>
      <c r="F55" s="8">
        <f>F51/5</f>
        <v>3688.8</v>
      </c>
      <c r="G55" s="8">
        <f>G51/5</f>
        <v>5291.8</v>
      </c>
      <c r="K55" s="34"/>
    </row>
    <row r="56" spans="1:11" x14ac:dyDescent="0.2">
      <c r="A56" s="3" t="s">
        <v>6</v>
      </c>
      <c r="B56" s="7">
        <v>127.3</v>
      </c>
      <c r="C56" s="7">
        <v>1602.5</v>
      </c>
      <c r="D56" s="7">
        <v>1904.1</v>
      </c>
      <c r="E56" s="7">
        <v>482.9</v>
      </c>
      <c r="F56" s="7">
        <v>608.4</v>
      </c>
      <c r="G56" s="7">
        <v>875.5</v>
      </c>
      <c r="K56" s="35"/>
    </row>
    <row r="57" spans="1:11" x14ac:dyDescent="0.2">
      <c r="A57" s="38" t="s">
        <v>7</v>
      </c>
      <c r="B57" s="36">
        <f>(B56*1.64)/B55</f>
        <v>2.6823069906080965E-2</v>
      </c>
      <c r="C57" s="36">
        <f t="shared" ref="C57:D57" si="1">(C56*1.85)/C55</f>
        <v>0.2031797665902994</v>
      </c>
      <c r="D57" s="36">
        <f t="shared" si="1"/>
        <v>0.23355998105612125</v>
      </c>
      <c r="E57" s="36">
        <f t="shared" ref="E57:G57" si="2">(E56*1.64)/E55</f>
        <v>0.18935745596556944</v>
      </c>
      <c r="F57" s="36">
        <f t="shared" si="2"/>
        <v>0.27048796356538707</v>
      </c>
      <c r="G57" s="36">
        <f t="shared" si="2"/>
        <v>0.27132922635020218</v>
      </c>
    </row>
    <row r="58" spans="1:11" x14ac:dyDescent="0.2">
      <c r="A58" s="38"/>
      <c r="B58" s="36"/>
      <c r="C58" s="36"/>
      <c r="D58" s="36"/>
      <c r="E58" s="36"/>
      <c r="F58" s="36"/>
      <c r="G58" s="36"/>
    </row>
    <row r="62" spans="1:11" x14ac:dyDescent="0.2">
      <c r="A62" s="14" t="s">
        <v>11</v>
      </c>
      <c r="B62" s="16">
        <v>32</v>
      </c>
    </row>
    <row r="63" spans="1:11" x14ac:dyDescent="0.2">
      <c r="A63" s="2" t="s">
        <v>30</v>
      </c>
      <c r="B63" s="11" t="s">
        <v>31</v>
      </c>
    </row>
    <row r="64" spans="1:11" x14ac:dyDescent="0.2">
      <c r="A64" s="3" t="s">
        <v>1</v>
      </c>
      <c r="B64" s="11">
        <v>2013</v>
      </c>
    </row>
    <row r="65" spans="1:2" x14ac:dyDescent="0.2">
      <c r="A65" s="3" t="s">
        <v>9</v>
      </c>
      <c r="B65" s="11">
        <v>2013</v>
      </c>
    </row>
    <row r="66" spans="1:2" x14ac:dyDescent="0.2">
      <c r="A66" s="3" t="s">
        <v>2</v>
      </c>
      <c r="B66" s="11" t="s">
        <v>26</v>
      </c>
    </row>
    <row r="67" spans="1:2" x14ac:dyDescent="0.2">
      <c r="A67" s="3" t="s">
        <v>3</v>
      </c>
      <c r="B67" s="11" t="s">
        <v>59</v>
      </c>
    </row>
    <row r="68" spans="1:2" ht="28.5" x14ac:dyDescent="0.2">
      <c r="A68" s="3" t="s">
        <v>14</v>
      </c>
      <c r="B68" s="11" t="s">
        <v>18</v>
      </c>
    </row>
    <row r="69" spans="1:2" x14ac:dyDescent="0.2">
      <c r="A69" s="3" t="s">
        <v>15</v>
      </c>
      <c r="B69" s="11" t="s">
        <v>16</v>
      </c>
    </row>
    <row r="70" spans="1:2" x14ac:dyDescent="0.2">
      <c r="A70" s="3" t="s">
        <v>4</v>
      </c>
      <c r="B70" s="8" t="s">
        <v>21</v>
      </c>
    </row>
    <row r="71" spans="1:2" x14ac:dyDescent="0.2">
      <c r="A71" s="5" t="s">
        <v>17</v>
      </c>
      <c r="B71" s="8">
        <v>34118</v>
      </c>
    </row>
    <row r="72" spans="1:2" x14ac:dyDescent="0.2">
      <c r="A72" s="3" t="s">
        <v>10</v>
      </c>
      <c r="B72" s="11" t="s">
        <v>29</v>
      </c>
    </row>
    <row r="73" spans="1:2" ht="28.5" x14ac:dyDescent="0.2">
      <c r="A73" s="3" t="s">
        <v>20</v>
      </c>
      <c r="B73" s="11" t="s">
        <v>22</v>
      </c>
    </row>
    <row r="74" spans="1:2" ht="57" x14ac:dyDescent="0.2">
      <c r="A74" s="3" t="s">
        <v>5</v>
      </c>
      <c r="B74" s="11" t="s">
        <v>60</v>
      </c>
    </row>
    <row r="75" spans="1:2" ht="28.5" x14ac:dyDescent="0.2">
      <c r="A75" s="5" t="s">
        <v>8</v>
      </c>
      <c r="B75" s="8">
        <f>B71/5</f>
        <v>6823.6</v>
      </c>
    </row>
    <row r="76" spans="1:2" x14ac:dyDescent="0.2">
      <c r="A76" s="3" t="s">
        <v>6</v>
      </c>
      <c r="B76" s="11">
        <v>2208.9</v>
      </c>
    </row>
    <row r="77" spans="1:2" x14ac:dyDescent="0.2">
      <c r="A77" s="38" t="s">
        <v>7</v>
      </c>
      <c r="B77" s="36">
        <f>(B76*1.64)/B75</f>
        <v>0.53089219766692064</v>
      </c>
    </row>
    <row r="78" spans="1:2" x14ac:dyDescent="0.2">
      <c r="A78" s="38"/>
      <c r="B78" s="36"/>
    </row>
  </sheetData>
  <mergeCells count="25">
    <mergeCell ref="A77:A78"/>
    <mergeCell ref="B77:B78"/>
    <mergeCell ref="F37:F38"/>
    <mergeCell ref="G37:G38"/>
    <mergeCell ref="A37:A38"/>
    <mergeCell ref="B37:B38"/>
    <mergeCell ref="C37:C38"/>
    <mergeCell ref="D37:D38"/>
    <mergeCell ref="E37:E38"/>
    <mergeCell ref="F57:F58"/>
    <mergeCell ref="G57:G58"/>
    <mergeCell ref="A57:A58"/>
    <mergeCell ref="B57:B58"/>
    <mergeCell ref="C57:C58"/>
    <mergeCell ref="D57:D58"/>
    <mergeCell ref="E57:E58"/>
    <mergeCell ref="K55:K56"/>
    <mergeCell ref="G18:G19"/>
    <mergeCell ref="A1:G1"/>
    <mergeCell ref="B18:B19"/>
    <mergeCell ref="C18:C19"/>
    <mergeCell ref="D18:D19"/>
    <mergeCell ref="E18:E19"/>
    <mergeCell ref="F18:F19"/>
    <mergeCell ref="A18:A19"/>
  </mergeCells>
  <pageMargins left="0.7" right="0.7" top="0.75" bottom="0.75" header="0.3" footer="0.3"/>
  <pageSetup scale="72" fitToHeight="0" orientation="portrait" horizontalDpi="4294967293" verticalDpi="0" r:id="rId1"/>
  <rowBreaks count="1" manualBreakCount="1">
    <brk id="4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8F5BF-293D-499F-9426-39B7868F20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5E6A-29AA-4D19-928E-20A40BC9940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791A0-FFCB-460D-9F09-3F3D27396BA7}">
  <dimension ref="A1:N32"/>
  <sheetViews>
    <sheetView topLeftCell="A15" workbookViewId="0">
      <selection activeCell="A31" sqref="A31"/>
    </sheetView>
  </sheetViews>
  <sheetFormatPr defaultRowHeight="15" x14ac:dyDescent="0.25"/>
  <sheetData>
    <row r="1" spans="1:14" x14ac:dyDescent="0.25">
      <c r="A1" t="s">
        <v>69</v>
      </c>
    </row>
    <row r="3" spans="1:14" x14ac:dyDescent="0.25">
      <c r="A3" t="s">
        <v>70</v>
      </c>
      <c r="C3" s="42" t="s">
        <v>82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t="s">
        <v>76</v>
      </c>
    </row>
    <row r="4" spans="1:14" x14ac:dyDescent="0.25">
      <c r="A4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 s="26">
        <v>1</v>
      </c>
      <c r="B5" s="25" t="s">
        <v>16</v>
      </c>
      <c r="C5" s="25">
        <v>46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19">
        <f>SUM(C5:M5)</f>
        <v>46</v>
      </c>
    </row>
    <row r="6" spans="1:14" x14ac:dyDescent="0.25">
      <c r="A6" s="26">
        <v>5</v>
      </c>
      <c r="B6" s="25" t="s">
        <v>16</v>
      </c>
      <c r="C6" s="25">
        <v>24</v>
      </c>
      <c r="D6" s="25">
        <v>12</v>
      </c>
      <c r="E6" s="25">
        <v>13</v>
      </c>
      <c r="F6" s="25">
        <v>20</v>
      </c>
      <c r="G6" s="25"/>
      <c r="H6" s="25"/>
      <c r="I6" s="25"/>
      <c r="J6" s="25"/>
      <c r="K6" s="25"/>
      <c r="L6" s="25"/>
      <c r="M6" s="25"/>
      <c r="N6" s="19">
        <f t="shared" ref="N6:N23" si="0">SUM(C6:M6)</f>
        <v>69</v>
      </c>
    </row>
    <row r="7" spans="1:14" x14ac:dyDescent="0.25">
      <c r="A7" s="26">
        <v>6</v>
      </c>
      <c r="B7" s="25" t="s">
        <v>16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9">
        <f t="shared" si="0"/>
        <v>0</v>
      </c>
    </row>
    <row r="8" spans="1:14" x14ac:dyDescent="0.25">
      <c r="A8" s="26">
        <v>7</v>
      </c>
      <c r="B8" s="25" t="s">
        <v>16</v>
      </c>
      <c r="C8" s="25">
        <v>7</v>
      </c>
      <c r="D8" s="25">
        <v>7</v>
      </c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14</v>
      </c>
    </row>
    <row r="9" spans="1:14" x14ac:dyDescent="0.25">
      <c r="A9" s="26">
        <v>12</v>
      </c>
      <c r="B9" s="25" t="s">
        <v>16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9">
        <f t="shared" si="0"/>
        <v>0</v>
      </c>
    </row>
    <row r="10" spans="1:14" x14ac:dyDescent="0.25">
      <c r="A10" s="26">
        <v>14</v>
      </c>
      <c r="B10" s="25" t="s">
        <v>62</v>
      </c>
      <c r="C10" s="25">
        <v>9</v>
      </c>
      <c r="D10" s="25">
        <v>9.5</v>
      </c>
      <c r="E10" s="25">
        <v>8</v>
      </c>
      <c r="F10" s="25"/>
      <c r="G10" s="25"/>
      <c r="H10" s="25"/>
      <c r="I10" s="25"/>
      <c r="J10" s="25"/>
      <c r="K10" s="25"/>
      <c r="L10" s="25"/>
      <c r="M10" s="25"/>
      <c r="N10" s="19">
        <f t="shared" si="0"/>
        <v>26.5</v>
      </c>
    </row>
    <row r="11" spans="1:14" x14ac:dyDescent="0.25">
      <c r="A11" s="26">
        <v>15</v>
      </c>
      <c r="B11" s="25" t="s">
        <v>16</v>
      </c>
      <c r="C11" s="25">
        <v>29.5</v>
      </c>
      <c r="D11" s="25">
        <v>23</v>
      </c>
      <c r="E11" s="25"/>
      <c r="F11" s="25"/>
      <c r="G11" s="25"/>
      <c r="H11" s="25"/>
      <c r="I11" s="25"/>
      <c r="J11" s="25"/>
      <c r="K11" s="25"/>
      <c r="L11" s="25"/>
      <c r="M11" s="25"/>
      <c r="N11" s="19">
        <f t="shared" si="0"/>
        <v>52.5</v>
      </c>
    </row>
    <row r="12" spans="1:14" x14ac:dyDescent="0.25">
      <c r="A12" s="26" t="s">
        <v>75</v>
      </c>
      <c r="B12" s="25" t="s">
        <v>16</v>
      </c>
      <c r="C12" s="25">
        <v>31</v>
      </c>
      <c r="D12" s="25">
        <v>10</v>
      </c>
      <c r="E12" s="25"/>
      <c r="F12" s="25"/>
      <c r="G12" s="25"/>
      <c r="H12" s="25"/>
      <c r="I12" s="25"/>
      <c r="J12" s="25"/>
      <c r="K12" s="25"/>
      <c r="L12" s="25"/>
      <c r="M12" s="25"/>
      <c r="N12" s="19">
        <f t="shared" si="0"/>
        <v>41</v>
      </c>
    </row>
    <row r="13" spans="1:14" x14ac:dyDescent="0.25">
      <c r="A13" s="26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26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26">
        <v>20</v>
      </c>
      <c r="B15" s="25" t="s">
        <v>16</v>
      </c>
      <c r="C15" s="25">
        <v>14</v>
      </c>
      <c r="D15" s="25">
        <v>14.1</v>
      </c>
      <c r="E15" s="25">
        <v>6</v>
      </c>
      <c r="F15" s="25">
        <v>20</v>
      </c>
      <c r="G15" s="25">
        <v>12</v>
      </c>
      <c r="H15" s="25">
        <v>13.5</v>
      </c>
      <c r="I15" s="25">
        <v>12.6</v>
      </c>
      <c r="J15" s="25">
        <v>13</v>
      </c>
      <c r="K15" s="25">
        <v>12</v>
      </c>
      <c r="L15" s="25"/>
      <c r="M15" s="25"/>
      <c r="N15" s="19">
        <f t="shared" si="0"/>
        <v>117.19999999999999</v>
      </c>
    </row>
    <row r="16" spans="1:14" x14ac:dyDescent="0.25">
      <c r="A16" s="26">
        <v>25</v>
      </c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0</v>
      </c>
    </row>
    <row r="17" spans="1:14" x14ac:dyDescent="0.25">
      <c r="A17" s="26">
        <v>26</v>
      </c>
      <c r="B17" s="25" t="s">
        <v>16</v>
      </c>
      <c r="C17" s="25">
        <v>10.5</v>
      </c>
      <c r="D17" s="25">
        <v>10</v>
      </c>
      <c r="E17" s="25">
        <v>1</v>
      </c>
      <c r="F17" s="25"/>
      <c r="G17" s="25"/>
      <c r="H17" s="25"/>
      <c r="I17" s="25"/>
      <c r="J17" s="25"/>
      <c r="K17" s="25"/>
      <c r="L17" s="25"/>
      <c r="M17" s="25"/>
      <c r="N17" s="19">
        <f t="shared" si="0"/>
        <v>21.5</v>
      </c>
    </row>
    <row r="18" spans="1:14" x14ac:dyDescent="0.25">
      <c r="A18" s="26">
        <v>27</v>
      </c>
      <c r="B18" s="25" t="s">
        <v>62</v>
      </c>
      <c r="C18" s="25">
        <v>35</v>
      </c>
      <c r="D18" s="25">
        <v>14.5</v>
      </c>
      <c r="E18" s="25">
        <v>16.5</v>
      </c>
      <c r="F18" s="25">
        <v>18.5</v>
      </c>
      <c r="G18" s="25">
        <v>8.8000000000000007</v>
      </c>
      <c r="H18" s="25"/>
      <c r="I18" s="25"/>
      <c r="J18" s="25"/>
      <c r="K18" s="25"/>
      <c r="L18" s="25"/>
      <c r="M18" s="25"/>
      <c r="N18" s="19">
        <f t="shared" si="0"/>
        <v>93.3</v>
      </c>
    </row>
    <row r="19" spans="1:14" x14ac:dyDescent="0.25">
      <c r="A19" s="26">
        <v>28</v>
      </c>
      <c r="B19" s="25" t="s">
        <v>62</v>
      </c>
      <c r="C19" s="25">
        <v>11.5</v>
      </c>
      <c r="D19" s="25">
        <v>21.4</v>
      </c>
      <c r="E19" s="25">
        <v>12</v>
      </c>
      <c r="F19" s="25"/>
      <c r="G19" s="25"/>
      <c r="H19" s="25"/>
      <c r="I19" s="25"/>
      <c r="J19" s="25"/>
      <c r="K19" s="25"/>
      <c r="L19" s="25"/>
      <c r="M19" s="25"/>
      <c r="N19" s="19">
        <f t="shared" si="0"/>
        <v>44.9</v>
      </c>
    </row>
    <row r="20" spans="1:14" x14ac:dyDescent="0.25">
      <c r="A20" s="26">
        <v>29</v>
      </c>
      <c r="B20" s="25" t="s">
        <v>16</v>
      </c>
      <c r="C20" s="25">
        <v>38</v>
      </c>
      <c r="D20" s="25">
        <v>27</v>
      </c>
      <c r="E20" s="25"/>
      <c r="F20" s="25"/>
      <c r="G20" s="25"/>
      <c r="H20" s="25"/>
      <c r="I20" s="25"/>
      <c r="J20" s="25"/>
      <c r="K20" s="25"/>
      <c r="L20" s="25"/>
      <c r="M20" s="25"/>
      <c r="N20" s="19">
        <f t="shared" si="0"/>
        <v>65</v>
      </c>
    </row>
    <row r="21" spans="1:14" x14ac:dyDescent="0.25">
      <c r="A21" s="26">
        <v>30</v>
      </c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9">
        <f t="shared" si="0"/>
        <v>0</v>
      </c>
    </row>
    <row r="22" spans="1:14" x14ac:dyDescent="0.25">
      <c r="A22" s="26">
        <v>31</v>
      </c>
      <c r="B22" s="25" t="s">
        <v>16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9">
        <f t="shared" si="0"/>
        <v>0</v>
      </c>
    </row>
    <row r="23" spans="1:14" x14ac:dyDescent="0.25">
      <c r="A23" s="26">
        <v>32</v>
      </c>
      <c r="B23" s="25" t="s">
        <v>16</v>
      </c>
      <c r="C23" s="25">
        <v>25</v>
      </c>
      <c r="D23" s="25">
        <v>18</v>
      </c>
      <c r="E23" s="25">
        <v>37</v>
      </c>
      <c r="F23" s="25">
        <v>48</v>
      </c>
      <c r="G23" s="25">
        <v>23</v>
      </c>
      <c r="H23" s="25">
        <v>25</v>
      </c>
      <c r="I23" s="25"/>
      <c r="J23" s="25"/>
      <c r="K23" s="25"/>
      <c r="L23" s="25"/>
      <c r="M23" s="25"/>
      <c r="N23" s="19">
        <f t="shared" si="0"/>
        <v>176</v>
      </c>
    </row>
    <row r="25" spans="1:14" x14ac:dyDescent="0.25">
      <c r="J25" t="s">
        <v>77</v>
      </c>
      <c r="N25">
        <f>N10+N18+N19+N28</f>
        <v>164.7</v>
      </c>
    </row>
    <row r="26" spans="1:14" x14ac:dyDescent="0.25">
      <c r="J26" t="s">
        <v>78</v>
      </c>
      <c r="N26">
        <f>SUM(N5:N23)-N25+SUM(N29:N32)</f>
        <v>728.2</v>
      </c>
    </row>
    <row r="27" spans="1:14" x14ac:dyDescent="0.25">
      <c r="A27" t="s">
        <v>74</v>
      </c>
    </row>
    <row r="28" spans="1:14" x14ac:dyDescent="0.25">
      <c r="A28" s="26">
        <v>22</v>
      </c>
      <c r="B28" s="25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7"/>
      <c r="N28">
        <f t="shared" ref="N28:N32" si="1">SUM(C28:L28)</f>
        <v>0</v>
      </c>
    </row>
    <row r="29" spans="1:14" x14ac:dyDescent="0.25">
      <c r="A29" s="25">
        <v>8</v>
      </c>
      <c r="B29" s="25" t="s">
        <v>16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N29">
        <f t="shared" si="1"/>
        <v>0</v>
      </c>
    </row>
    <row r="30" spans="1:14" x14ac:dyDescent="0.25">
      <c r="A30" s="25" t="s">
        <v>100</v>
      </c>
      <c r="B30" s="25" t="s">
        <v>16</v>
      </c>
      <c r="C30" s="25">
        <v>15</v>
      </c>
      <c r="D30" s="25">
        <v>15</v>
      </c>
      <c r="E30" s="25"/>
      <c r="F30" s="25"/>
      <c r="G30" s="25"/>
      <c r="H30" s="25"/>
      <c r="I30" s="25"/>
      <c r="J30" s="25"/>
      <c r="K30" s="25"/>
      <c r="L30" s="25"/>
      <c r="N30">
        <f t="shared" si="1"/>
        <v>30</v>
      </c>
    </row>
    <row r="31" spans="1:14" ht="45" x14ac:dyDescent="0.25">
      <c r="A31" s="28" t="s">
        <v>85</v>
      </c>
      <c r="B31" s="25" t="s">
        <v>16</v>
      </c>
      <c r="C31" s="25">
        <v>10</v>
      </c>
      <c r="D31" s="25">
        <v>10</v>
      </c>
      <c r="E31" s="25"/>
      <c r="F31" s="25"/>
      <c r="G31" s="25"/>
      <c r="H31" s="25"/>
      <c r="I31" s="25"/>
      <c r="J31" s="25"/>
      <c r="K31" s="25"/>
      <c r="L31" s="25"/>
      <c r="N31">
        <f t="shared" si="1"/>
        <v>20</v>
      </c>
    </row>
    <row r="32" spans="1:14" x14ac:dyDescent="0.25">
      <c r="A32" s="25" t="s">
        <v>86</v>
      </c>
      <c r="B32" s="25" t="s">
        <v>16</v>
      </c>
      <c r="C32" s="25">
        <v>38</v>
      </c>
      <c r="D32" s="25">
        <v>38</v>
      </c>
      <c r="E32" s="25"/>
      <c r="F32" s="25"/>
      <c r="G32" s="25"/>
      <c r="H32" s="25"/>
      <c r="I32" s="25"/>
      <c r="J32" s="25"/>
      <c r="K32" s="25"/>
      <c r="L32" s="25"/>
      <c r="N32">
        <f t="shared" si="1"/>
        <v>76</v>
      </c>
    </row>
  </sheetData>
  <mergeCells count="1">
    <mergeCell ref="C3:M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42B93-6D2F-43B1-B455-73382F3ECE8E}">
  <dimension ref="A1:N33"/>
  <sheetViews>
    <sheetView topLeftCell="A15" workbookViewId="0">
      <selection sqref="A1:N33"/>
    </sheetView>
  </sheetViews>
  <sheetFormatPr defaultRowHeight="15" x14ac:dyDescent="0.25"/>
  <cols>
    <col min="1" max="1" width="9.140625" style="29"/>
  </cols>
  <sheetData>
    <row r="1" spans="1:14" ht="30" x14ac:dyDescent="0.25">
      <c r="A1" s="29" t="s">
        <v>69</v>
      </c>
    </row>
    <row r="3" spans="1:14" x14ac:dyDescent="0.25">
      <c r="A3" s="29" t="s">
        <v>70</v>
      </c>
      <c r="C3" s="42" t="s">
        <v>83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t="s">
        <v>76</v>
      </c>
    </row>
    <row r="4" spans="1:14" x14ac:dyDescent="0.25">
      <c r="A4" s="29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 s="30">
        <v>1</v>
      </c>
      <c r="B5" s="25" t="s">
        <v>16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>
        <f>SUM(C5:M5)</f>
        <v>0</v>
      </c>
    </row>
    <row r="6" spans="1:14" x14ac:dyDescent="0.25">
      <c r="A6" s="30">
        <v>5</v>
      </c>
      <c r="B6" s="25" t="s">
        <v>16</v>
      </c>
      <c r="C6" s="25">
        <v>10.5</v>
      </c>
      <c r="D6" s="25">
        <v>27.3</v>
      </c>
      <c r="E6" s="25"/>
      <c r="F6" s="25"/>
      <c r="G6" s="25"/>
      <c r="H6" s="25"/>
      <c r="I6" s="25"/>
      <c r="J6" s="25"/>
      <c r="K6" s="25"/>
      <c r="L6" s="25"/>
      <c r="M6" s="25"/>
      <c r="N6" s="19">
        <f t="shared" ref="N6:N23" si="0">SUM(C6:M6)</f>
        <v>37.799999999999997</v>
      </c>
    </row>
    <row r="7" spans="1:14" x14ac:dyDescent="0.25">
      <c r="A7" s="30">
        <v>6</v>
      </c>
      <c r="B7" s="25" t="s">
        <v>16</v>
      </c>
      <c r="C7" s="25">
        <v>53</v>
      </c>
      <c r="D7" s="25">
        <v>32</v>
      </c>
      <c r="E7" s="25"/>
      <c r="F7" s="25"/>
      <c r="G7" s="25"/>
      <c r="H7" s="25"/>
      <c r="I7" s="25"/>
      <c r="J7" s="25"/>
      <c r="K7" s="25"/>
      <c r="L7" s="25"/>
      <c r="M7" s="25"/>
      <c r="N7" s="19">
        <f t="shared" si="0"/>
        <v>85</v>
      </c>
    </row>
    <row r="8" spans="1:14" x14ac:dyDescent="0.25">
      <c r="A8" s="30">
        <v>7</v>
      </c>
      <c r="B8" s="25" t="s">
        <v>16</v>
      </c>
      <c r="C8" s="25">
        <v>14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14</v>
      </c>
    </row>
    <row r="9" spans="1:14" x14ac:dyDescent="0.25">
      <c r="A9" s="30">
        <v>12</v>
      </c>
      <c r="B9" s="25" t="s">
        <v>16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9">
        <f t="shared" si="0"/>
        <v>0</v>
      </c>
    </row>
    <row r="10" spans="1:14" x14ac:dyDescent="0.25">
      <c r="A10" s="30">
        <v>14</v>
      </c>
      <c r="B10" s="25" t="s">
        <v>62</v>
      </c>
      <c r="C10" s="25">
        <v>9</v>
      </c>
      <c r="D10" s="25">
        <v>7.5</v>
      </c>
      <c r="E10" s="25">
        <v>15</v>
      </c>
      <c r="F10" s="25">
        <v>23</v>
      </c>
      <c r="G10" s="25">
        <v>11</v>
      </c>
      <c r="H10" s="25">
        <v>10.5</v>
      </c>
      <c r="I10" s="25">
        <v>9</v>
      </c>
      <c r="J10" s="25">
        <v>10.5</v>
      </c>
      <c r="K10" s="25"/>
      <c r="L10" s="25"/>
      <c r="M10" s="25"/>
      <c r="N10" s="19">
        <f t="shared" si="0"/>
        <v>95.5</v>
      </c>
    </row>
    <row r="11" spans="1:14" x14ac:dyDescent="0.25">
      <c r="A11" s="30">
        <v>15</v>
      </c>
      <c r="B11" s="25" t="s">
        <v>16</v>
      </c>
      <c r="C11" s="25">
        <v>20.5</v>
      </c>
      <c r="D11" s="25">
        <v>30.5</v>
      </c>
      <c r="E11" s="25">
        <v>24.5</v>
      </c>
      <c r="F11" s="25"/>
      <c r="G11" s="25"/>
      <c r="H11" s="25"/>
      <c r="I11" s="25"/>
      <c r="J11" s="25"/>
      <c r="K11" s="25"/>
      <c r="L11" s="25"/>
      <c r="M11" s="25"/>
      <c r="N11" s="19">
        <f t="shared" si="0"/>
        <v>75.5</v>
      </c>
    </row>
    <row r="12" spans="1:14" ht="30" x14ac:dyDescent="0.25">
      <c r="A12" s="30" t="s">
        <v>75</v>
      </c>
      <c r="B12" s="25" t="s">
        <v>16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9">
        <f t="shared" si="0"/>
        <v>0</v>
      </c>
    </row>
    <row r="13" spans="1:14" x14ac:dyDescent="0.25">
      <c r="A13" s="30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30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30">
        <v>20</v>
      </c>
      <c r="B15" s="25" t="s">
        <v>16</v>
      </c>
      <c r="C15" s="25">
        <v>11</v>
      </c>
      <c r="D15" s="25">
        <v>6.2</v>
      </c>
      <c r="E15" s="25">
        <v>5.7</v>
      </c>
      <c r="F15" s="25">
        <v>5.3</v>
      </c>
      <c r="G15" s="25">
        <v>6</v>
      </c>
      <c r="H15" s="25">
        <v>15</v>
      </c>
      <c r="I15" s="25">
        <v>10.5</v>
      </c>
      <c r="J15" s="25"/>
      <c r="K15" s="25"/>
      <c r="L15" s="25"/>
      <c r="M15" s="25"/>
      <c r="N15" s="19">
        <f t="shared" si="0"/>
        <v>59.7</v>
      </c>
    </row>
    <row r="16" spans="1:14" x14ac:dyDescent="0.25">
      <c r="A16" s="30">
        <v>25</v>
      </c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0</v>
      </c>
    </row>
    <row r="17" spans="1:14" x14ac:dyDescent="0.25">
      <c r="A17" s="30">
        <v>26</v>
      </c>
      <c r="B17" s="25" t="s">
        <v>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0</v>
      </c>
    </row>
    <row r="18" spans="1:14" x14ac:dyDescent="0.25">
      <c r="A18" s="30">
        <v>27</v>
      </c>
      <c r="B18" s="25" t="s">
        <v>62</v>
      </c>
      <c r="C18" s="25">
        <v>17.5</v>
      </c>
      <c r="D18" s="25">
        <v>13</v>
      </c>
      <c r="E18" s="25">
        <v>15</v>
      </c>
      <c r="F18" s="25">
        <v>16</v>
      </c>
      <c r="G18" s="25">
        <v>14.5</v>
      </c>
      <c r="H18" s="25">
        <v>14</v>
      </c>
      <c r="I18" s="25">
        <v>12.5</v>
      </c>
      <c r="J18" s="25">
        <v>17</v>
      </c>
      <c r="K18" s="25">
        <v>9</v>
      </c>
      <c r="L18" s="25"/>
      <c r="M18" s="25"/>
      <c r="N18" s="19">
        <f t="shared" si="0"/>
        <v>128.5</v>
      </c>
    </row>
    <row r="19" spans="1:14" x14ac:dyDescent="0.25">
      <c r="A19" s="30">
        <v>28</v>
      </c>
      <c r="B19" s="25" t="s">
        <v>62</v>
      </c>
      <c r="C19" s="25">
        <v>29.5</v>
      </c>
      <c r="D19" s="25">
        <v>27.5</v>
      </c>
      <c r="E19" s="25">
        <v>19.7</v>
      </c>
      <c r="F19" s="25">
        <v>15</v>
      </c>
      <c r="G19" s="25">
        <v>15.3</v>
      </c>
      <c r="H19" s="25">
        <v>17</v>
      </c>
      <c r="I19" s="25"/>
      <c r="J19" s="25"/>
      <c r="K19" s="25"/>
      <c r="L19" s="25"/>
      <c r="M19" s="25"/>
      <c r="N19" s="19">
        <f t="shared" si="0"/>
        <v>124</v>
      </c>
    </row>
    <row r="20" spans="1:14" x14ac:dyDescent="0.25">
      <c r="A20" s="30">
        <v>29</v>
      </c>
      <c r="B20" s="25" t="s">
        <v>16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>
        <f t="shared" si="0"/>
        <v>0</v>
      </c>
    </row>
    <row r="21" spans="1:14" x14ac:dyDescent="0.25">
      <c r="A21" s="30">
        <v>30</v>
      </c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9">
        <f t="shared" si="0"/>
        <v>0</v>
      </c>
    </row>
    <row r="22" spans="1:14" x14ac:dyDescent="0.25">
      <c r="A22" s="30">
        <v>31</v>
      </c>
      <c r="B22" s="25" t="s">
        <v>16</v>
      </c>
      <c r="C22" s="25">
        <v>20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9">
        <f t="shared" si="0"/>
        <v>20</v>
      </c>
    </row>
    <row r="23" spans="1:14" x14ac:dyDescent="0.25">
      <c r="A23" s="30">
        <v>32</v>
      </c>
      <c r="B23" s="25" t="s">
        <v>16</v>
      </c>
      <c r="C23" s="25">
        <v>46</v>
      </c>
      <c r="D23" s="25">
        <v>48</v>
      </c>
      <c r="E23" s="25">
        <v>24</v>
      </c>
      <c r="F23" s="25">
        <v>30</v>
      </c>
      <c r="G23" s="25">
        <v>25</v>
      </c>
      <c r="H23" s="25"/>
      <c r="I23" s="25"/>
      <c r="J23" s="25"/>
      <c r="K23" s="25"/>
      <c r="L23" s="25"/>
      <c r="M23" s="25"/>
      <c r="N23" s="19">
        <f t="shared" si="0"/>
        <v>173</v>
      </c>
    </row>
    <row r="25" spans="1:14" x14ac:dyDescent="0.25">
      <c r="J25" t="s">
        <v>77</v>
      </c>
      <c r="N25">
        <f>N10+N18+N19+N28</f>
        <v>348</v>
      </c>
    </row>
    <row r="26" spans="1:14" x14ac:dyDescent="0.25">
      <c r="J26" t="s">
        <v>78</v>
      </c>
      <c r="N26">
        <f>SUM(N5:N23)-N25+SUM(N29:N33)</f>
        <v>499</v>
      </c>
    </row>
    <row r="27" spans="1:14" x14ac:dyDescent="0.25">
      <c r="A27" s="29" t="s">
        <v>74</v>
      </c>
    </row>
    <row r="28" spans="1:14" x14ac:dyDescent="0.25">
      <c r="A28" s="30">
        <v>22</v>
      </c>
      <c r="B28" s="25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7"/>
      <c r="N28">
        <f t="shared" ref="N28:N33" si="1">SUM(C28:L28)</f>
        <v>0</v>
      </c>
    </row>
    <row r="29" spans="1:14" x14ac:dyDescent="0.25">
      <c r="A29" s="28">
        <v>8</v>
      </c>
      <c r="B29" s="25" t="s">
        <v>16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N29">
        <f t="shared" si="1"/>
        <v>0</v>
      </c>
    </row>
    <row r="30" spans="1:14" x14ac:dyDescent="0.25">
      <c r="A30" s="28" t="s">
        <v>84</v>
      </c>
      <c r="B30" s="25" t="s">
        <v>16</v>
      </c>
      <c r="C30" s="25">
        <v>10</v>
      </c>
      <c r="D30" s="25"/>
      <c r="E30" s="25"/>
      <c r="F30" s="25"/>
      <c r="G30" s="25"/>
      <c r="H30" s="25"/>
      <c r="I30" s="25"/>
      <c r="J30" s="25"/>
      <c r="K30" s="25"/>
      <c r="L30" s="25"/>
      <c r="N30">
        <f t="shared" si="1"/>
        <v>10</v>
      </c>
    </row>
    <row r="31" spans="1:14" ht="45" x14ac:dyDescent="0.25">
      <c r="A31" s="28" t="s">
        <v>85</v>
      </c>
      <c r="B31" s="25" t="s">
        <v>16</v>
      </c>
      <c r="C31" s="25">
        <v>10</v>
      </c>
      <c r="D31" s="25">
        <v>10</v>
      </c>
      <c r="E31" s="25">
        <v>2</v>
      </c>
      <c r="F31" s="25"/>
      <c r="G31" s="25"/>
      <c r="H31" s="25"/>
      <c r="I31" s="25"/>
      <c r="J31" s="25"/>
      <c r="K31" s="25"/>
      <c r="L31" s="25"/>
      <c r="N31">
        <f t="shared" si="1"/>
        <v>22</v>
      </c>
    </row>
    <row r="32" spans="1:14" x14ac:dyDescent="0.25">
      <c r="A32" s="28" t="s">
        <v>86</v>
      </c>
      <c r="B32" s="25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N32">
        <f t="shared" si="1"/>
        <v>0</v>
      </c>
    </row>
    <row r="33" spans="1:14" ht="30" x14ac:dyDescent="0.25">
      <c r="A33" s="29" t="s">
        <v>90</v>
      </c>
      <c r="B33" s="25" t="s">
        <v>16</v>
      </c>
      <c r="C33">
        <v>2</v>
      </c>
      <c r="N33">
        <f t="shared" si="1"/>
        <v>2</v>
      </c>
    </row>
  </sheetData>
  <mergeCells count="1">
    <mergeCell ref="C3:M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0AD2-7799-449F-8062-81BFF0EAE997}">
  <dimension ref="A1:N34"/>
  <sheetViews>
    <sheetView topLeftCell="A3" workbookViewId="0">
      <selection activeCell="H11" sqref="H11"/>
    </sheetView>
  </sheetViews>
  <sheetFormatPr defaultRowHeight="15" x14ac:dyDescent="0.25"/>
  <sheetData>
    <row r="1" spans="1:14" ht="30" x14ac:dyDescent="0.25">
      <c r="A1" s="29" t="s">
        <v>69</v>
      </c>
    </row>
    <row r="2" spans="1:14" x14ac:dyDescent="0.25">
      <c r="A2" s="29"/>
    </row>
    <row r="3" spans="1:14" x14ac:dyDescent="0.25">
      <c r="A3" s="29" t="s">
        <v>70</v>
      </c>
      <c r="C3" s="42" t="s">
        <v>83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t="s">
        <v>76</v>
      </c>
    </row>
    <row r="4" spans="1:14" x14ac:dyDescent="0.25">
      <c r="A4" s="29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 s="30">
        <v>1</v>
      </c>
      <c r="B5" s="25" t="s">
        <v>16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>
        <f>SUM(C5:M5)</f>
        <v>0</v>
      </c>
    </row>
    <row r="6" spans="1:14" x14ac:dyDescent="0.25">
      <c r="A6" s="30">
        <v>5</v>
      </c>
      <c r="B6" s="25" t="s">
        <v>16</v>
      </c>
      <c r="C6" s="25">
        <v>20</v>
      </c>
      <c r="D6" s="25">
        <v>25.4</v>
      </c>
      <c r="E6" s="25">
        <v>30</v>
      </c>
      <c r="F6" s="25"/>
      <c r="G6" s="25"/>
      <c r="H6" s="25"/>
      <c r="I6" s="25"/>
      <c r="J6" s="25"/>
      <c r="K6" s="25"/>
      <c r="L6" s="25"/>
      <c r="M6" s="25"/>
      <c r="N6" s="19">
        <f t="shared" ref="N6:N23" si="0">SUM(C6:M6)</f>
        <v>75.400000000000006</v>
      </c>
    </row>
    <row r="7" spans="1:14" x14ac:dyDescent="0.25">
      <c r="A7" s="30">
        <v>6</v>
      </c>
      <c r="B7" s="25" t="s">
        <v>16</v>
      </c>
      <c r="C7" s="25">
        <v>55</v>
      </c>
      <c r="D7" s="25">
        <v>43</v>
      </c>
      <c r="E7" s="25"/>
      <c r="F7" s="25"/>
      <c r="G7" s="25"/>
      <c r="H7" s="25"/>
      <c r="I7" s="25"/>
      <c r="J7" s="25"/>
      <c r="K7" s="25"/>
      <c r="L7" s="25"/>
      <c r="M7" s="25"/>
      <c r="N7" s="19">
        <f t="shared" si="0"/>
        <v>98</v>
      </c>
    </row>
    <row r="8" spans="1:14" x14ac:dyDescent="0.25">
      <c r="A8" s="30">
        <v>7</v>
      </c>
      <c r="B8" s="25" t="s">
        <v>16</v>
      </c>
      <c r="C8" s="25">
        <v>16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16</v>
      </c>
    </row>
    <row r="9" spans="1:14" x14ac:dyDescent="0.25">
      <c r="A9" s="30">
        <v>12</v>
      </c>
      <c r="B9" s="25" t="s">
        <v>16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9">
        <f t="shared" si="0"/>
        <v>0</v>
      </c>
    </row>
    <row r="10" spans="1:14" x14ac:dyDescent="0.25">
      <c r="A10" s="30">
        <v>14</v>
      </c>
      <c r="B10" s="25" t="s">
        <v>62</v>
      </c>
      <c r="C10" s="25">
        <v>9.5</v>
      </c>
      <c r="D10" s="25">
        <v>11</v>
      </c>
      <c r="E10" s="25">
        <v>9</v>
      </c>
      <c r="F10" s="25">
        <v>11.5</v>
      </c>
      <c r="G10" s="25">
        <v>10</v>
      </c>
      <c r="H10" s="25">
        <v>8</v>
      </c>
      <c r="I10" s="25"/>
      <c r="J10" s="25"/>
      <c r="K10" s="25"/>
      <c r="L10" s="25"/>
      <c r="M10" s="25"/>
      <c r="N10" s="19">
        <f t="shared" si="0"/>
        <v>59</v>
      </c>
    </row>
    <row r="11" spans="1:14" x14ac:dyDescent="0.25">
      <c r="A11" s="30">
        <v>15</v>
      </c>
      <c r="B11" s="25" t="s">
        <v>16</v>
      </c>
      <c r="C11" s="25">
        <v>31</v>
      </c>
      <c r="D11" s="25">
        <v>8</v>
      </c>
      <c r="E11" s="25">
        <v>24.2</v>
      </c>
      <c r="F11" s="25">
        <v>29</v>
      </c>
      <c r="G11" s="25">
        <v>25</v>
      </c>
      <c r="H11" s="25"/>
      <c r="I11" s="25"/>
      <c r="J11" s="25"/>
      <c r="K11" s="25"/>
      <c r="L11" s="25"/>
      <c r="M11" s="25"/>
      <c r="N11" s="19">
        <f t="shared" si="0"/>
        <v>117.2</v>
      </c>
    </row>
    <row r="12" spans="1:14" ht="30" x14ac:dyDescent="0.25">
      <c r="A12" s="30" t="s">
        <v>75</v>
      </c>
      <c r="B12" s="25" t="s">
        <v>16</v>
      </c>
      <c r="C12" s="25">
        <v>24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9">
        <f t="shared" si="0"/>
        <v>24</v>
      </c>
    </row>
    <row r="13" spans="1:14" x14ac:dyDescent="0.25">
      <c r="A13" s="30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30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30">
        <v>20</v>
      </c>
      <c r="B15" s="25" t="s">
        <v>16</v>
      </c>
      <c r="C15" s="25">
        <v>10.4</v>
      </c>
      <c r="D15" s="25">
        <v>8</v>
      </c>
      <c r="E15" s="25">
        <v>10</v>
      </c>
      <c r="F15" s="25">
        <v>12.3</v>
      </c>
      <c r="G15" s="25">
        <v>12</v>
      </c>
      <c r="H15" s="25">
        <v>9.5</v>
      </c>
      <c r="I15" s="25"/>
      <c r="J15" s="25"/>
      <c r="K15" s="25"/>
      <c r="L15" s="25"/>
      <c r="M15" s="25"/>
      <c r="N15" s="19">
        <f t="shared" si="0"/>
        <v>62.2</v>
      </c>
    </row>
    <row r="16" spans="1:14" x14ac:dyDescent="0.25">
      <c r="A16" s="30">
        <v>25</v>
      </c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0</v>
      </c>
    </row>
    <row r="17" spans="1:14" x14ac:dyDescent="0.25">
      <c r="A17" s="30">
        <v>26</v>
      </c>
      <c r="B17" s="25" t="s">
        <v>16</v>
      </c>
      <c r="C17" s="25">
        <v>9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9</v>
      </c>
    </row>
    <row r="18" spans="1:14" x14ac:dyDescent="0.25">
      <c r="A18" s="30">
        <v>27</v>
      </c>
      <c r="B18" s="25" t="s">
        <v>62</v>
      </c>
      <c r="C18" s="25">
        <v>16</v>
      </c>
      <c r="D18" s="25">
        <v>16</v>
      </c>
      <c r="E18" s="25">
        <v>11.5</v>
      </c>
      <c r="F18" s="25">
        <v>12.5</v>
      </c>
      <c r="G18" s="25">
        <v>15</v>
      </c>
      <c r="H18" s="25">
        <v>13</v>
      </c>
      <c r="I18" s="25">
        <v>11.5</v>
      </c>
      <c r="J18" s="25">
        <v>15.1</v>
      </c>
      <c r="K18" s="25"/>
      <c r="L18" s="25"/>
      <c r="M18" s="25"/>
      <c r="N18" s="19">
        <f t="shared" si="0"/>
        <v>110.6</v>
      </c>
    </row>
    <row r="19" spans="1:14" x14ac:dyDescent="0.25">
      <c r="A19" s="30">
        <v>28</v>
      </c>
      <c r="B19" s="25" t="s">
        <v>62</v>
      </c>
      <c r="C19" s="25">
        <v>23.5</v>
      </c>
      <c r="D19" s="25">
        <v>25</v>
      </c>
      <c r="E19" s="25">
        <v>25</v>
      </c>
      <c r="F19" s="25">
        <v>30</v>
      </c>
      <c r="G19" s="25"/>
      <c r="H19" s="25"/>
      <c r="I19" s="25"/>
      <c r="J19" s="25"/>
      <c r="K19" s="25"/>
      <c r="L19" s="25"/>
      <c r="M19" s="25"/>
      <c r="N19" s="19">
        <f t="shared" si="0"/>
        <v>103.5</v>
      </c>
    </row>
    <row r="20" spans="1:14" x14ac:dyDescent="0.25">
      <c r="A20" s="30">
        <v>29</v>
      </c>
      <c r="B20" s="25" t="s">
        <v>16</v>
      </c>
      <c r="C20" s="25">
        <v>45</v>
      </c>
      <c r="D20" s="25">
        <v>19</v>
      </c>
      <c r="E20" s="25"/>
      <c r="F20" s="25"/>
      <c r="G20" s="25"/>
      <c r="H20" s="25"/>
      <c r="I20" s="25"/>
      <c r="J20" s="25"/>
      <c r="K20" s="25"/>
      <c r="L20" s="25"/>
      <c r="M20" s="25"/>
      <c r="N20" s="19">
        <f t="shared" si="0"/>
        <v>64</v>
      </c>
    </row>
    <row r="21" spans="1:14" x14ac:dyDescent="0.25">
      <c r="A21" s="30">
        <v>30</v>
      </c>
      <c r="B21" s="25" t="s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9">
        <f t="shared" si="0"/>
        <v>0</v>
      </c>
    </row>
    <row r="22" spans="1:14" x14ac:dyDescent="0.25">
      <c r="A22" s="30">
        <v>31</v>
      </c>
      <c r="B22" s="25" t="s">
        <v>16</v>
      </c>
      <c r="C22" s="25">
        <v>16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9">
        <f t="shared" si="0"/>
        <v>16</v>
      </c>
    </row>
    <row r="23" spans="1:14" x14ac:dyDescent="0.25">
      <c r="A23" s="30">
        <v>32</v>
      </c>
      <c r="B23" s="25" t="s">
        <v>16</v>
      </c>
      <c r="C23" s="25">
        <v>47</v>
      </c>
      <c r="D23" s="25">
        <v>23</v>
      </c>
      <c r="E23" s="25"/>
      <c r="F23" s="25"/>
      <c r="G23" s="25"/>
      <c r="H23" s="25"/>
      <c r="I23" s="25"/>
      <c r="J23" s="25"/>
      <c r="K23" s="25"/>
      <c r="L23" s="25"/>
      <c r="M23" s="25"/>
      <c r="N23" s="19">
        <f t="shared" si="0"/>
        <v>70</v>
      </c>
    </row>
    <row r="24" spans="1:14" x14ac:dyDescent="0.25">
      <c r="A24" s="29"/>
    </row>
    <row r="25" spans="1:14" x14ac:dyDescent="0.25">
      <c r="A25" s="29"/>
      <c r="J25" t="s">
        <v>77</v>
      </c>
      <c r="N25">
        <f>N10+N18+N19+N28</f>
        <v>273.10000000000002</v>
      </c>
    </row>
    <row r="26" spans="1:14" x14ac:dyDescent="0.25">
      <c r="A26" s="29"/>
      <c r="J26" t="s">
        <v>78</v>
      </c>
      <c r="N26">
        <f>SUM(N5:N23)-N25+SUM(N30:N34)</f>
        <v>581.79999999999995</v>
      </c>
    </row>
    <row r="27" spans="1:14" x14ac:dyDescent="0.25">
      <c r="A27" s="29" t="s">
        <v>74</v>
      </c>
    </row>
    <row r="28" spans="1:14" x14ac:dyDescent="0.25">
      <c r="A28" s="30">
        <v>22</v>
      </c>
      <c r="B28" s="25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7"/>
      <c r="N28">
        <f t="shared" ref="N28:N34" si="1">SUM(C28:L28)</f>
        <v>0</v>
      </c>
    </row>
    <row r="29" spans="1:14" ht="30" x14ac:dyDescent="0.25">
      <c r="A29" s="30" t="s">
        <v>101</v>
      </c>
      <c r="B29" s="25" t="s">
        <v>62</v>
      </c>
      <c r="C29" s="25">
        <v>2</v>
      </c>
      <c r="D29" s="25"/>
      <c r="E29" s="25"/>
      <c r="F29" s="25"/>
      <c r="G29" s="25"/>
      <c r="H29" s="25"/>
      <c r="I29" s="25"/>
      <c r="J29" s="25"/>
      <c r="K29" s="25"/>
      <c r="L29" s="25"/>
      <c r="M29" s="27"/>
    </row>
    <row r="30" spans="1:14" x14ac:dyDescent="0.25">
      <c r="A30" s="28">
        <v>8</v>
      </c>
      <c r="B30" s="25" t="s">
        <v>16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N30">
        <f t="shared" si="1"/>
        <v>0</v>
      </c>
    </row>
    <row r="31" spans="1:14" ht="30" x14ac:dyDescent="0.25">
      <c r="A31" s="28" t="s">
        <v>100</v>
      </c>
      <c r="B31" s="25" t="s">
        <v>16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N31">
        <f t="shared" si="1"/>
        <v>0</v>
      </c>
    </row>
    <row r="32" spans="1:14" ht="45" x14ac:dyDescent="0.25">
      <c r="A32" s="28" t="s">
        <v>85</v>
      </c>
      <c r="B32" s="25" t="s">
        <v>16</v>
      </c>
      <c r="C32" s="25">
        <v>10</v>
      </c>
      <c r="D32" s="25">
        <v>10</v>
      </c>
      <c r="E32" s="25">
        <v>10</v>
      </c>
      <c r="F32" s="25"/>
      <c r="G32" s="25"/>
      <c r="H32" s="25"/>
      <c r="I32" s="25"/>
      <c r="J32" s="25"/>
      <c r="K32" s="25"/>
      <c r="L32" s="25"/>
      <c r="N32">
        <f t="shared" si="1"/>
        <v>30</v>
      </c>
    </row>
    <row r="33" spans="1:14" x14ac:dyDescent="0.25">
      <c r="A33" s="28" t="s">
        <v>86</v>
      </c>
      <c r="B33" s="25" t="s">
        <v>16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N33">
        <f t="shared" si="1"/>
        <v>0</v>
      </c>
    </row>
    <row r="34" spans="1:14" ht="30" x14ac:dyDescent="0.25">
      <c r="A34" s="29" t="s">
        <v>90</v>
      </c>
      <c r="B34" s="25" t="s">
        <v>16</v>
      </c>
      <c r="N34">
        <f t="shared" si="1"/>
        <v>0</v>
      </c>
    </row>
  </sheetData>
  <mergeCells count="1">
    <mergeCell ref="C3:M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5923B-EC6D-4D57-BF04-A926C5455FB7}">
  <dimension ref="A1:N33"/>
  <sheetViews>
    <sheetView workbookViewId="0">
      <selection sqref="A1:N33"/>
    </sheetView>
  </sheetViews>
  <sheetFormatPr defaultRowHeight="15" x14ac:dyDescent="0.25"/>
  <sheetData>
    <row r="1" spans="1:14" ht="30" x14ac:dyDescent="0.25">
      <c r="A1" s="29" t="s">
        <v>69</v>
      </c>
    </row>
    <row r="2" spans="1:14" x14ac:dyDescent="0.25">
      <c r="A2" s="29"/>
    </row>
    <row r="3" spans="1:14" x14ac:dyDescent="0.25">
      <c r="A3" s="29" t="s">
        <v>70</v>
      </c>
      <c r="C3" s="42" t="s">
        <v>83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t="s">
        <v>76</v>
      </c>
    </row>
    <row r="4" spans="1:14" x14ac:dyDescent="0.25">
      <c r="A4" s="29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 s="30">
        <v>1</v>
      </c>
      <c r="B5" s="25" t="s">
        <v>16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>
        <f>SUM(C5:M5)</f>
        <v>0</v>
      </c>
    </row>
    <row r="6" spans="1:14" x14ac:dyDescent="0.25">
      <c r="A6" s="30">
        <v>5</v>
      </c>
      <c r="B6" s="25" t="s">
        <v>16</v>
      </c>
      <c r="C6" s="25">
        <v>29</v>
      </c>
      <c r="D6" s="25">
        <v>14</v>
      </c>
      <c r="E6" s="25">
        <v>17</v>
      </c>
      <c r="F6" s="25"/>
      <c r="G6" s="25"/>
      <c r="H6" s="25"/>
      <c r="I6" s="25"/>
      <c r="J6" s="25"/>
      <c r="K6" s="25"/>
      <c r="L6" s="25"/>
      <c r="M6" s="25"/>
      <c r="N6" s="19">
        <f t="shared" ref="N6:N23" si="0">SUM(C6:M6)</f>
        <v>60</v>
      </c>
    </row>
    <row r="7" spans="1:14" x14ac:dyDescent="0.25">
      <c r="A7" s="30">
        <v>6</v>
      </c>
      <c r="B7" s="25" t="s">
        <v>16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9">
        <f t="shared" si="0"/>
        <v>0</v>
      </c>
    </row>
    <row r="8" spans="1:14" x14ac:dyDescent="0.25">
      <c r="A8" s="30">
        <v>7</v>
      </c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0</v>
      </c>
    </row>
    <row r="9" spans="1:14" x14ac:dyDescent="0.25">
      <c r="A9" s="30">
        <v>12</v>
      </c>
      <c r="B9" s="25" t="s">
        <v>16</v>
      </c>
      <c r="C9" s="25">
        <v>41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19">
        <f t="shared" si="0"/>
        <v>41</v>
      </c>
    </row>
    <row r="10" spans="1:14" x14ac:dyDescent="0.25">
      <c r="A10" s="30">
        <v>14</v>
      </c>
      <c r="B10" s="25" t="s">
        <v>62</v>
      </c>
      <c r="C10" s="25">
        <v>12</v>
      </c>
      <c r="D10" s="25">
        <v>8</v>
      </c>
      <c r="E10" s="25">
        <v>15</v>
      </c>
      <c r="F10" s="25">
        <v>7</v>
      </c>
      <c r="G10" s="25">
        <v>8</v>
      </c>
      <c r="H10" s="25"/>
      <c r="I10" s="25"/>
      <c r="J10" s="25"/>
      <c r="K10" s="25"/>
      <c r="L10" s="25"/>
      <c r="M10" s="25"/>
      <c r="N10" s="19">
        <f t="shared" si="0"/>
        <v>50</v>
      </c>
    </row>
    <row r="11" spans="1:14" x14ac:dyDescent="0.25">
      <c r="A11" s="30">
        <v>15</v>
      </c>
      <c r="B11" s="25" t="s">
        <v>16</v>
      </c>
      <c r="C11" s="25">
        <v>22</v>
      </c>
      <c r="D11" s="25">
        <v>19.5</v>
      </c>
      <c r="E11" s="25"/>
      <c r="F11" s="25"/>
      <c r="G11" s="25"/>
      <c r="H11" s="25"/>
      <c r="I11" s="25"/>
      <c r="J11" s="25"/>
      <c r="K11" s="25"/>
      <c r="L11" s="25"/>
      <c r="M11" s="25"/>
      <c r="N11" s="19">
        <f t="shared" si="0"/>
        <v>41.5</v>
      </c>
    </row>
    <row r="12" spans="1:14" ht="30" x14ac:dyDescent="0.25">
      <c r="A12" s="30" t="s">
        <v>75</v>
      </c>
      <c r="B12" s="25" t="s">
        <v>16</v>
      </c>
      <c r="C12" s="25">
        <v>25.5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9">
        <f t="shared" si="0"/>
        <v>25.5</v>
      </c>
    </row>
    <row r="13" spans="1:14" x14ac:dyDescent="0.25">
      <c r="A13" s="30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30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30">
        <v>20</v>
      </c>
      <c r="B15" s="25" t="s">
        <v>16</v>
      </c>
      <c r="C15" s="25">
        <v>9.3000000000000007</v>
      </c>
      <c r="D15" s="25">
        <v>12.5</v>
      </c>
      <c r="E15" s="25">
        <v>7</v>
      </c>
      <c r="F15" s="25">
        <v>8</v>
      </c>
      <c r="G15" s="25">
        <v>6.5</v>
      </c>
      <c r="H15" s="25">
        <v>10.5</v>
      </c>
      <c r="I15" s="25">
        <v>9</v>
      </c>
      <c r="J15" s="25">
        <v>8.6</v>
      </c>
      <c r="K15" s="25">
        <v>9</v>
      </c>
      <c r="L15" s="25">
        <v>8.5</v>
      </c>
      <c r="M15" s="25"/>
      <c r="N15" s="19">
        <f t="shared" si="0"/>
        <v>88.899999999999991</v>
      </c>
    </row>
    <row r="16" spans="1:14" x14ac:dyDescent="0.25">
      <c r="A16" s="30">
        <v>25</v>
      </c>
      <c r="B16" s="25" t="s">
        <v>16</v>
      </c>
      <c r="C16" s="25">
        <v>6</v>
      </c>
      <c r="D16" s="25">
        <v>8.1999999999999993</v>
      </c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14.2</v>
      </c>
    </row>
    <row r="17" spans="1:14" x14ac:dyDescent="0.25">
      <c r="A17" s="30">
        <v>26</v>
      </c>
      <c r="B17" s="25" t="s">
        <v>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0</v>
      </c>
    </row>
    <row r="18" spans="1:14" x14ac:dyDescent="0.25">
      <c r="A18" s="30">
        <v>27</v>
      </c>
      <c r="B18" s="25" t="s">
        <v>62</v>
      </c>
      <c r="C18" s="25">
        <v>19</v>
      </c>
      <c r="D18" s="25">
        <v>21</v>
      </c>
      <c r="E18" s="25">
        <v>10</v>
      </c>
      <c r="F18" s="25">
        <v>15.5</v>
      </c>
      <c r="G18" s="25">
        <v>15</v>
      </c>
      <c r="H18" s="25">
        <v>12</v>
      </c>
      <c r="I18" s="25">
        <v>15</v>
      </c>
      <c r="J18" s="25"/>
      <c r="K18" s="25"/>
      <c r="L18" s="25"/>
      <c r="M18" s="25"/>
      <c r="N18" s="19">
        <f t="shared" si="0"/>
        <v>107.5</v>
      </c>
    </row>
    <row r="19" spans="1:14" x14ac:dyDescent="0.25">
      <c r="A19" s="30">
        <v>28</v>
      </c>
      <c r="B19" s="25" t="s">
        <v>62</v>
      </c>
      <c r="C19" s="25">
        <v>12</v>
      </c>
      <c r="D19" s="25">
        <v>30</v>
      </c>
      <c r="E19" s="25">
        <v>17.7</v>
      </c>
      <c r="F19" s="25">
        <v>14.5</v>
      </c>
      <c r="G19" s="25">
        <v>22</v>
      </c>
      <c r="H19" s="25">
        <v>12</v>
      </c>
      <c r="I19" s="25">
        <v>11.5</v>
      </c>
      <c r="J19" s="25"/>
      <c r="K19" s="25"/>
      <c r="L19" s="25"/>
      <c r="M19" s="25"/>
      <c r="N19" s="19">
        <f t="shared" si="0"/>
        <v>119.7</v>
      </c>
    </row>
    <row r="20" spans="1:14" x14ac:dyDescent="0.25">
      <c r="A20" s="30">
        <v>29</v>
      </c>
      <c r="B20" s="25" t="s">
        <v>16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>
        <f t="shared" si="0"/>
        <v>0</v>
      </c>
    </row>
    <row r="21" spans="1:14" x14ac:dyDescent="0.25">
      <c r="A21" s="30">
        <v>30</v>
      </c>
      <c r="B21" s="25" t="s">
        <v>16</v>
      </c>
      <c r="C21" s="25">
        <v>25.5</v>
      </c>
      <c r="D21" s="25">
        <v>22.5</v>
      </c>
      <c r="E21" s="25">
        <v>18</v>
      </c>
      <c r="F21" s="25"/>
      <c r="G21" s="25"/>
      <c r="H21" s="25"/>
      <c r="I21" s="25"/>
      <c r="J21" s="25"/>
      <c r="K21" s="25"/>
      <c r="L21" s="25"/>
      <c r="M21" s="25"/>
      <c r="N21" s="19">
        <f t="shared" si="0"/>
        <v>66</v>
      </c>
    </row>
    <row r="22" spans="1:14" x14ac:dyDescent="0.25">
      <c r="A22" s="30">
        <v>31</v>
      </c>
      <c r="B22" s="25" t="s">
        <v>16</v>
      </c>
      <c r="C22" s="25">
        <v>17</v>
      </c>
      <c r="D22" s="25">
        <v>33</v>
      </c>
      <c r="E22" s="25">
        <v>31.6</v>
      </c>
      <c r="F22" s="25">
        <v>20</v>
      </c>
      <c r="G22" s="25"/>
      <c r="H22" s="25"/>
      <c r="I22" s="25"/>
      <c r="J22" s="25"/>
      <c r="K22" s="25"/>
      <c r="L22" s="25"/>
      <c r="M22" s="25"/>
      <c r="N22" s="19">
        <f t="shared" si="0"/>
        <v>101.6</v>
      </c>
    </row>
    <row r="23" spans="1:14" x14ac:dyDescent="0.25">
      <c r="A23" s="30">
        <v>32</v>
      </c>
      <c r="B23" s="25" t="s">
        <v>16</v>
      </c>
      <c r="C23" s="25">
        <v>38</v>
      </c>
      <c r="D23" s="25">
        <v>26</v>
      </c>
      <c r="E23" s="25">
        <v>20</v>
      </c>
      <c r="F23" s="25"/>
      <c r="G23" s="25"/>
      <c r="H23" s="25"/>
      <c r="I23" s="25"/>
      <c r="J23" s="25"/>
      <c r="K23" s="25"/>
      <c r="L23" s="25"/>
      <c r="M23" s="25"/>
      <c r="N23" s="19">
        <f t="shared" si="0"/>
        <v>84</v>
      </c>
    </row>
    <row r="24" spans="1:14" x14ac:dyDescent="0.25">
      <c r="A24" s="29"/>
    </row>
    <row r="25" spans="1:14" x14ac:dyDescent="0.25">
      <c r="A25" s="29"/>
      <c r="J25" t="s">
        <v>77</v>
      </c>
      <c r="N25">
        <f>N10+N18+N19+N28</f>
        <v>277.2</v>
      </c>
    </row>
    <row r="26" spans="1:14" x14ac:dyDescent="0.25">
      <c r="A26" s="29"/>
      <c r="J26" t="s">
        <v>78</v>
      </c>
      <c r="N26">
        <f>SUM(N5:N23)-N25+SUM(N29:N33)</f>
        <v>573.70000000000005</v>
      </c>
    </row>
    <row r="27" spans="1:14" x14ac:dyDescent="0.25">
      <c r="A27" s="29" t="s">
        <v>74</v>
      </c>
    </row>
    <row r="28" spans="1:14" x14ac:dyDescent="0.25">
      <c r="A28" s="30">
        <v>22</v>
      </c>
      <c r="B28" s="25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7"/>
      <c r="N28">
        <f t="shared" ref="N28:N33" si="1">SUM(C28:L28)</f>
        <v>0</v>
      </c>
    </row>
    <row r="29" spans="1:14" x14ac:dyDescent="0.25">
      <c r="A29" s="28">
        <v>8</v>
      </c>
      <c r="B29" s="25" t="s">
        <v>16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N29">
        <f t="shared" si="1"/>
        <v>0</v>
      </c>
    </row>
    <row r="30" spans="1:14" ht="30" x14ac:dyDescent="0.25">
      <c r="A30" s="28" t="s">
        <v>100</v>
      </c>
      <c r="B30" s="25" t="s">
        <v>16</v>
      </c>
      <c r="C30" s="25">
        <v>41</v>
      </c>
      <c r="D30" s="25"/>
      <c r="E30" s="25"/>
      <c r="F30" s="25"/>
      <c r="G30" s="25"/>
      <c r="H30" s="25"/>
      <c r="I30" s="25"/>
      <c r="J30" s="25"/>
      <c r="K30" s="25"/>
      <c r="L30" s="25"/>
      <c r="N30">
        <f t="shared" si="1"/>
        <v>41</v>
      </c>
    </row>
    <row r="31" spans="1:14" ht="45" x14ac:dyDescent="0.25">
      <c r="A31" s="28" t="s">
        <v>85</v>
      </c>
      <c r="B31" s="25" t="s">
        <v>16</v>
      </c>
      <c r="C31" s="25">
        <v>10</v>
      </c>
      <c r="D31" s="25"/>
      <c r="E31" s="25"/>
      <c r="F31" s="25"/>
      <c r="G31" s="25"/>
      <c r="H31" s="25"/>
      <c r="I31" s="25"/>
      <c r="J31" s="25"/>
      <c r="K31" s="25"/>
      <c r="L31" s="25"/>
      <c r="N31">
        <f t="shared" si="1"/>
        <v>10</v>
      </c>
    </row>
    <row r="32" spans="1:14" x14ac:dyDescent="0.25">
      <c r="A32" s="28" t="s">
        <v>86</v>
      </c>
      <c r="B32" s="25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N32">
        <f t="shared" si="1"/>
        <v>0</v>
      </c>
    </row>
    <row r="33" spans="1:14" ht="30" x14ac:dyDescent="0.25">
      <c r="A33" s="29" t="s">
        <v>90</v>
      </c>
      <c r="B33" s="25" t="s">
        <v>16</v>
      </c>
      <c r="N33">
        <f t="shared" si="1"/>
        <v>0</v>
      </c>
    </row>
  </sheetData>
  <mergeCells count="1">
    <mergeCell ref="C3:M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F7216-F4B1-4D8B-87F7-EF8B9745549E}">
  <dimension ref="A1:N33"/>
  <sheetViews>
    <sheetView workbookViewId="0">
      <selection activeCell="N5" sqref="N5:N23"/>
    </sheetView>
  </sheetViews>
  <sheetFormatPr defaultRowHeight="15" x14ac:dyDescent="0.25"/>
  <sheetData>
    <row r="1" spans="1:14" ht="30" x14ac:dyDescent="0.25">
      <c r="A1" s="29" t="s">
        <v>69</v>
      </c>
    </row>
    <row r="2" spans="1:14" x14ac:dyDescent="0.25">
      <c r="A2" s="29"/>
    </row>
    <row r="3" spans="1:14" x14ac:dyDescent="0.25">
      <c r="A3" s="29" t="s">
        <v>70</v>
      </c>
      <c r="C3" s="42" t="s">
        <v>103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t="s">
        <v>76</v>
      </c>
    </row>
    <row r="4" spans="1:14" x14ac:dyDescent="0.25">
      <c r="A4" s="29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 s="30">
        <v>1</v>
      </c>
      <c r="B5" s="25" t="s">
        <v>16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>
        <f>SUM(C5:M5)</f>
        <v>0</v>
      </c>
    </row>
    <row r="6" spans="1:14" x14ac:dyDescent="0.25">
      <c r="A6" s="30">
        <v>5</v>
      </c>
      <c r="B6" s="25" t="s">
        <v>16</v>
      </c>
      <c r="C6" s="25">
        <v>28</v>
      </c>
      <c r="D6" s="25">
        <v>20</v>
      </c>
      <c r="E6" s="25">
        <v>15</v>
      </c>
      <c r="F6" s="25">
        <v>12</v>
      </c>
      <c r="G6" s="25">
        <v>20.5</v>
      </c>
      <c r="H6" s="25">
        <v>13</v>
      </c>
      <c r="I6" s="25"/>
      <c r="J6" s="25"/>
      <c r="K6" s="25"/>
      <c r="L6" s="25"/>
      <c r="M6" s="25"/>
      <c r="N6" s="19">
        <f>SUM(C6:M6)</f>
        <v>108.5</v>
      </c>
    </row>
    <row r="7" spans="1:14" x14ac:dyDescent="0.25">
      <c r="A7" s="30">
        <v>6</v>
      </c>
      <c r="B7" s="25" t="s">
        <v>16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9">
        <f t="shared" ref="N7:N23" si="0">SUM(C7:M7)</f>
        <v>0</v>
      </c>
    </row>
    <row r="8" spans="1:14" x14ac:dyDescent="0.25">
      <c r="A8" s="30">
        <v>7</v>
      </c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0</v>
      </c>
    </row>
    <row r="9" spans="1:14" x14ac:dyDescent="0.25">
      <c r="A9" s="30">
        <v>12</v>
      </c>
      <c r="B9" s="25" t="s">
        <v>16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9">
        <f t="shared" si="0"/>
        <v>0</v>
      </c>
    </row>
    <row r="10" spans="1:14" x14ac:dyDescent="0.25">
      <c r="A10" s="30">
        <v>14</v>
      </c>
      <c r="B10" s="25" t="s">
        <v>62</v>
      </c>
      <c r="C10" s="25">
        <v>11.5</v>
      </c>
      <c r="D10" s="25">
        <v>9</v>
      </c>
      <c r="E10" s="25">
        <v>7</v>
      </c>
      <c r="F10" s="25"/>
      <c r="G10" s="25"/>
      <c r="H10" s="25"/>
      <c r="I10" s="25"/>
      <c r="J10" s="25"/>
      <c r="K10" s="25"/>
      <c r="L10" s="25"/>
      <c r="M10" s="25"/>
      <c r="N10" s="19">
        <f t="shared" si="0"/>
        <v>27.5</v>
      </c>
    </row>
    <row r="11" spans="1:14" x14ac:dyDescent="0.25">
      <c r="A11" s="30">
        <v>15</v>
      </c>
      <c r="B11" s="25" t="s">
        <v>16</v>
      </c>
      <c r="C11" s="25">
        <v>24.5</v>
      </c>
      <c r="D11" s="25">
        <v>32</v>
      </c>
      <c r="E11" s="25">
        <v>16.5</v>
      </c>
      <c r="F11" s="25"/>
      <c r="G11" s="25"/>
      <c r="H11" s="25"/>
      <c r="I11" s="25"/>
      <c r="J11" s="25"/>
      <c r="K11" s="25"/>
      <c r="L11" s="25"/>
      <c r="M11" s="25"/>
      <c r="N11" s="19">
        <f t="shared" si="0"/>
        <v>73</v>
      </c>
    </row>
    <row r="12" spans="1:14" ht="30" x14ac:dyDescent="0.25">
      <c r="A12" s="30" t="s">
        <v>75</v>
      </c>
      <c r="B12" s="25" t="s">
        <v>16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9">
        <f t="shared" si="0"/>
        <v>0</v>
      </c>
    </row>
    <row r="13" spans="1:14" x14ac:dyDescent="0.25">
      <c r="A13" s="30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30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30">
        <v>20</v>
      </c>
      <c r="B15" s="25" t="s">
        <v>16</v>
      </c>
      <c r="C15" s="25">
        <v>7</v>
      </c>
      <c r="D15" s="25">
        <v>7.8</v>
      </c>
      <c r="E15" s="25">
        <v>4.8</v>
      </c>
      <c r="F15" s="25">
        <v>9.8000000000000007</v>
      </c>
      <c r="G15" s="25">
        <v>5.5</v>
      </c>
      <c r="H15" s="25"/>
      <c r="I15" s="25"/>
      <c r="J15" s="25"/>
      <c r="K15" s="25"/>
      <c r="L15" s="25"/>
      <c r="M15" s="25"/>
      <c r="N15" s="19">
        <f t="shared" si="0"/>
        <v>34.900000000000006</v>
      </c>
    </row>
    <row r="16" spans="1:14" x14ac:dyDescent="0.25">
      <c r="A16" s="30">
        <v>25</v>
      </c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0</v>
      </c>
    </row>
    <row r="17" spans="1:14" x14ac:dyDescent="0.25">
      <c r="A17" s="30">
        <v>26</v>
      </c>
      <c r="B17" s="25" t="s">
        <v>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0</v>
      </c>
    </row>
    <row r="18" spans="1:14" x14ac:dyDescent="0.25">
      <c r="A18" s="30">
        <v>27</v>
      </c>
      <c r="B18" s="25" t="s">
        <v>62</v>
      </c>
      <c r="C18" s="25">
        <v>7</v>
      </c>
      <c r="D18" s="25">
        <v>11.3</v>
      </c>
      <c r="E18" s="25">
        <v>11</v>
      </c>
      <c r="F18" s="25">
        <v>15</v>
      </c>
      <c r="G18" s="25">
        <v>15.5</v>
      </c>
      <c r="H18" s="25">
        <v>15</v>
      </c>
      <c r="I18" s="25">
        <v>17</v>
      </c>
      <c r="J18" s="25">
        <v>13.5</v>
      </c>
      <c r="K18" s="25">
        <v>12.5</v>
      </c>
      <c r="L18" s="25"/>
      <c r="M18" s="25"/>
      <c r="N18" s="19">
        <f t="shared" si="0"/>
        <v>117.8</v>
      </c>
    </row>
    <row r="19" spans="1:14" x14ac:dyDescent="0.25">
      <c r="A19" s="30">
        <v>28</v>
      </c>
      <c r="B19" s="25" t="s">
        <v>62</v>
      </c>
      <c r="C19" s="25">
        <v>13</v>
      </c>
      <c r="D19" s="25">
        <v>20</v>
      </c>
      <c r="E19" s="25">
        <v>15.8</v>
      </c>
      <c r="F19" s="25"/>
      <c r="G19" s="25"/>
      <c r="H19" s="25"/>
      <c r="I19" s="25"/>
      <c r="J19" s="25"/>
      <c r="K19" s="25"/>
      <c r="L19" s="25"/>
      <c r="M19" s="25"/>
      <c r="N19" s="19">
        <f t="shared" si="0"/>
        <v>48.8</v>
      </c>
    </row>
    <row r="20" spans="1:14" x14ac:dyDescent="0.25">
      <c r="A20" s="30">
        <v>29</v>
      </c>
      <c r="B20" s="25" t="s">
        <v>16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>
        <f t="shared" si="0"/>
        <v>0</v>
      </c>
    </row>
    <row r="21" spans="1:14" x14ac:dyDescent="0.25">
      <c r="A21" s="30">
        <v>30</v>
      </c>
      <c r="B21" s="25" t="s">
        <v>16</v>
      </c>
      <c r="C21" s="25">
        <v>35.1</v>
      </c>
      <c r="D21" s="25">
        <v>15</v>
      </c>
      <c r="E21" s="25"/>
      <c r="F21" s="25"/>
      <c r="G21" s="25"/>
      <c r="H21" s="25"/>
      <c r="I21" s="25"/>
      <c r="J21" s="25"/>
      <c r="K21" s="25"/>
      <c r="L21" s="25"/>
      <c r="M21" s="25"/>
      <c r="N21" s="19">
        <f t="shared" si="0"/>
        <v>50.1</v>
      </c>
    </row>
    <row r="22" spans="1:14" x14ac:dyDescent="0.25">
      <c r="A22" s="30">
        <v>31</v>
      </c>
      <c r="B22" s="25" t="s">
        <v>16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9">
        <f t="shared" si="0"/>
        <v>0</v>
      </c>
    </row>
    <row r="23" spans="1:14" x14ac:dyDescent="0.25">
      <c r="A23" s="30">
        <v>32</v>
      </c>
      <c r="B23" s="25" t="s">
        <v>16</v>
      </c>
      <c r="C23" s="25">
        <v>20</v>
      </c>
      <c r="D23" s="25">
        <v>25</v>
      </c>
      <c r="E23" s="25">
        <v>25</v>
      </c>
      <c r="F23" s="25">
        <v>24</v>
      </c>
      <c r="G23" s="25">
        <v>25</v>
      </c>
      <c r="H23" s="25"/>
      <c r="I23" s="25"/>
      <c r="J23" s="25"/>
      <c r="K23" s="25"/>
      <c r="L23" s="25"/>
      <c r="M23" s="25"/>
      <c r="N23" s="19">
        <f t="shared" si="0"/>
        <v>119</v>
      </c>
    </row>
    <row r="24" spans="1:14" x14ac:dyDescent="0.25">
      <c r="A24" s="29"/>
    </row>
    <row r="25" spans="1:14" x14ac:dyDescent="0.25">
      <c r="A25" s="29"/>
      <c r="J25" t="s">
        <v>77</v>
      </c>
      <c r="N25">
        <f>N10+N18+N19+N28</f>
        <v>194.10000000000002</v>
      </c>
    </row>
    <row r="26" spans="1:14" x14ac:dyDescent="0.25">
      <c r="A26" s="29"/>
      <c r="J26" t="s">
        <v>78</v>
      </c>
      <c r="N26">
        <f>SUM(N5:N23)-N25+SUM(N29:N33)</f>
        <v>393.5</v>
      </c>
    </row>
    <row r="27" spans="1:14" x14ac:dyDescent="0.25">
      <c r="A27" s="29" t="s">
        <v>74</v>
      </c>
    </row>
    <row r="28" spans="1:14" x14ac:dyDescent="0.25">
      <c r="A28" s="30">
        <v>22</v>
      </c>
      <c r="B28" s="25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>
        <f t="shared" ref="N28:N33" si="1">SUM(C28:L28)</f>
        <v>0</v>
      </c>
    </row>
    <row r="29" spans="1:14" x14ac:dyDescent="0.25">
      <c r="A29" s="28">
        <v>8</v>
      </c>
      <c r="B29" s="25" t="s">
        <v>16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>
        <f t="shared" si="1"/>
        <v>0</v>
      </c>
    </row>
    <row r="30" spans="1:14" ht="30" x14ac:dyDescent="0.25">
      <c r="A30" s="28" t="s">
        <v>100</v>
      </c>
      <c r="B30" s="25" t="s">
        <v>16</v>
      </c>
      <c r="C30" s="25">
        <v>8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>
        <f t="shared" si="1"/>
        <v>8</v>
      </c>
    </row>
    <row r="31" spans="1:14" ht="45" x14ac:dyDescent="0.25">
      <c r="A31" s="28" t="s">
        <v>85</v>
      </c>
      <c r="B31" s="25" t="s">
        <v>16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>
        <f t="shared" si="1"/>
        <v>0</v>
      </c>
    </row>
    <row r="32" spans="1:14" x14ac:dyDescent="0.25">
      <c r="A32" s="28" t="s">
        <v>86</v>
      </c>
      <c r="B32" s="25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>
        <f t="shared" si="1"/>
        <v>0</v>
      </c>
    </row>
    <row r="33" spans="1:14" ht="30" x14ac:dyDescent="0.25">
      <c r="A33" s="29" t="s">
        <v>90</v>
      </c>
      <c r="B33" s="25" t="s">
        <v>16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>
        <f t="shared" si="1"/>
        <v>0</v>
      </c>
    </row>
  </sheetData>
  <mergeCells count="1">
    <mergeCell ref="C3:M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D787B-1B77-412F-BF5B-C14383CF93C2}">
  <dimension ref="A1:N33"/>
  <sheetViews>
    <sheetView workbookViewId="0">
      <selection activeCell="N5" sqref="N5:N23"/>
    </sheetView>
  </sheetViews>
  <sheetFormatPr defaultRowHeight="15" x14ac:dyDescent="0.25"/>
  <sheetData>
    <row r="1" spans="1:14" ht="30" x14ac:dyDescent="0.25">
      <c r="A1" s="29" t="s">
        <v>69</v>
      </c>
    </row>
    <row r="2" spans="1:14" x14ac:dyDescent="0.25">
      <c r="A2" s="29"/>
    </row>
    <row r="3" spans="1:14" x14ac:dyDescent="0.25">
      <c r="A3" s="29" t="s">
        <v>70</v>
      </c>
      <c r="C3" s="42" t="s">
        <v>103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t="s">
        <v>76</v>
      </c>
    </row>
    <row r="4" spans="1:14" x14ac:dyDescent="0.25">
      <c r="A4" s="29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 s="30">
        <v>1</v>
      </c>
      <c r="B5" s="25" t="s">
        <v>16</v>
      </c>
      <c r="C5" s="25">
        <v>44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19">
        <f>SUM(C5:M5)</f>
        <v>44</v>
      </c>
    </row>
    <row r="6" spans="1:14" x14ac:dyDescent="0.25">
      <c r="A6" s="30">
        <v>5</v>
      </c>
      <c r="B6" s="25" t="s">
        <v>16</v>
      </c>
      <c r="C6" s="25">
        <v>25</v>
      </c>
      <c r="D6" s="25">
        <v>16</v>
      </c>
      <c r="E6" s="25">
        <v>15.7</v>
      </c>
      <c r="F6" s="25">
        <v>19.5</v>
      </c>
      <c r="G6" s="25">
        <v>20</v>
      </c>
      <c r="H6" s="25">
        <v>12</v>
      </c>
      <c r="I6" s="25"/>
      <c r="J6" s="25"/>
      <c r="K6" s="25"/>
      <c r="L6" s="25"/>
      <c r="M6" s="25"/>
      <c r="N6" s="19">
        <f>SUM(C6:M6)</f>
        <v>108.2</v>
      </c>
    </row>
    <row r="7" spans="1:14" x14ac:dyDescent="0.25">
      <c r="A7" s="30">
        <v>6</v>
      </c>
      <c r="B7" s="25" t="s">
        <v>16</v>
      </c>
      <c r="C7" s="25">
        <v>30</v>
      </c>
      <c r="D7" s="25">
        <v>39</v>
      </c>
      <c r="E7" s="25"/>
      <c r="F7" s="25"/>
      <c r="G7" s="25"/>
      <c r="H7" s="25"/>
      <c r="I7" s="25"/>
      <c r="J7" s="25"/>
      <c r="K7" s="25"/>
      <c r="L7" s="25"/>
      <c r="M7" s="25"/>
      <c r="N7" s="19">
        <f t="shared" ref="N7:N23" si="0">SUM(C7:M7)</f>
        <v>69</v>
      </c>
    </row>
    <row r="8" spans="1:14" x14ac:dyDescent="0.25">
      <c r="A8" s="30">
        <v>7</v>
      </c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0</v>
      </c>
    </row>
    <row r="9" spans="1:14" x14ac:dyDescent="0.25">
      <c r="A9" s="30">
        <v>12</v>
      </c>
      <c r="B9" s="25" t="s">
        <v>16</v>
      </c>
      <c r="C9" s="25">
        <v>25</v>
      </c>
      <c r="D9" s="25">
        <v>14</v>
      </c>
      <c r="E9" s="25">
        <v>56</v>
      </c>
      <c r="F9" s="25"/>
      <c r="G9" s="25"/>
      <c r="H9" s="25"/>
      <c r="I9" s="25"/>
      <c r="J9" s="25"/>
      <c r="K9" s="25"/>
      <c r="L9" s="25"/>
      <c r="M9" s="25"/>
      <c r="N9" s="19">
        <f t="shared" si="0"/>
        <v>95</v>
      </c>
    </row>
    <row r="10" spans="1:14" x14ac:dyDescent="0.25">
      <c r="A10" s="30">
        <v>14</v>
      </c>
      <c r="B10" s="25" t="s">
        <v>62</v>
      </c>
      <c r="C10" s="25">
        <v>7</v>
      </c>
      <c r="D10" s="25">
        <v>9.5</v>
      </c>
      <c r="E10" s="25">
        <v>9.5</v>
      </c>
      <c r="F10" s="25"/>
      <c r="G10" s="25"/>
      <c r="H10" s="25"/>
      <c r="I10" s="25"/>
      <c r="J10" s="25"/>
      <c r="K10" s="25"/>
      <c r="L10" s="25"/>
      <c r="M10" s="25"/>
      <c r="N10" s="19">
        <f t="shared" si="0"/>
        <v>26</v>
      </c>
    </row>
    <row r="11" spans="1:14" x14ac:dyDescent="0.25">
      <c r="A11" s="30">
        <v>15</v>
      </c>
      <c r="B11" s="25" t="s">
        <v>16</v>
      </c>
      <c r="C11" s="25">
        <v>10.5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9">
        <f t="shared" si="0"/>
        <v>10.5</v>
      </c>
    </row>
    <row r="12" spans="1:14" ht="30" x14ac:dyDescent="0.25">
      <c r="A12" s="30" t="s">
        <v>75</v>
      </c>
      <c r="B12" s="25" t="s">
        <v>16</v>
      </c>
      <c r="C12" s="25">
        <v>20</v>
      </c>
      <c r="D12" s="25">
        <v>25</v>
      </c>
      <c r="E12" s="25"/>
      <c r="F12" s="25"/>
      <c r="G12" s="25"/>
      <c r="H12" s="25"/>
      <c r="I12" s="25"/>
      <c r="J12" s="25"/>
      <c r="K12" s="25"/>
      <c r="L12" s="25"/>
      <c r="M12" s="25"/>
      <c r="N12" s="19">
        <f t="shared" si="0"/>
        <v>45</v>
      </c>
    </row>
    <row r="13" spans="1:14" x14ac:dyDescent="0.25">
      <c r="A13" s="30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30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30">
        <v>20</v>
      </c>
      <c r="B15" s="2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9">
        <f t="shared" si="0"/>
        <v>0</v>
      </c>
    </row>
    <row r="16" spans="1:14" x14ac:dyDescent="0.25">
      <c r="A16" s="30">
        <v>25</v>
      </c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0</v>
      </c>
    </row>
    <row r="17" spans="1:14" x14ac:dyDescent="0.25">
      <c r="A17" s="30">
        <v>26</v>
      </c>
      <c r="B17" s="25" t="s">
        <v>16</v>
      </c>
      <c r="C17" s="25">
        <v>9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9</v>
      </c>
    </row>
    <row r="18" spans="1:14" x14ac:dyDescent="0.25">
      <c r="A18" s="30">
        <v>27</v>
      </c>
      <c r="B18" s="25" t="s">
        <v>62</v>
      </c>
      <c r="C18" s="25">
        <v>20</v>
      </c>
      <c r="D18" s="25">
        <v>19.2</v>
      </c>
      <c r="E18" s="25">
        <v>22</v>
      </c>
      <c r="F18" s="25">
        <v>20</v>
      </c>
      <c r="G18" s="25">
        <v>14.3</v>
      </c>
      <c r="H18" s="25">
        <v>11.5</v>
      </c>
      <c r="I18" s="25">
        <v>9.5</v>
      </c>
      <c r="J18" s="25">
        <v>13.8</v>
      </c>
      <c r="K18" s="25"/>
      <c r="L18" s="25"/>
      <c r="M18" s="25"/>
      <c r="N18" s="19">
        <f t="shared" si="0"/>
        <v>130.30000000000001</v>
      </c>
    </row>
    <row r="19" spans="1:14" x14ac:dyDescent="0.25">
      <c r="A19" s="30">
        <v>28</v>
      </c>
      <c r="B19" s="25" t="s">
        <v>62</v>
      </c>
      <c r="C19" s="25">
        <v>13.1</v>
      </c>
      <c r="D19" s="25">
        <v>15</v>
      </c>
      <c r="E19" s="25">
        <v>20</v>
      </c>
      <c r="F19" s="25">
        <v>14.3</v>
      </c>
      <c r="G19" s="25">
        <v>10</v>
      </c>
      <c r="H19" s="25">
        <v>33.299999999999997</v>
      </c>
      <c r="I19" s="25">
        <v>20.5</v>
      </c>
      <c r="J19" s="25">
        <v>12.5</v>
      </c>
      <c r="K19" s="25">
        <v>12</v>
      </c>
      <c r="L19" s="25">
        <v>16.5</v>
      </c>
      <c r="M19" s="25">
        <v>9</v>
      </c>
      <c r="N19" s="19">
        <f t="shared" si="0"/>
        <v>176.2</v>
      </c>
    </row>
    <row r="20" spans="1:14" x14ac:dyDescent="0.25">
      <c r="A20" s="30">
        <v>29</v>
      </c>
      <c r="B20" s="25" t="s">
        <v>16</v>
      </c>
      <c r="C20" s="25">
        <v>56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>
        <f t="shared" si="0"/>
        <v>56</v>
      </c>
    </row>
    <row r="21" spans="1:14" x14ac:dyDescent="0.25">
      <c r="A21" s="30">
        <v>30</v>
      </c>
      <c r="B21" s="25" t="s">
        <v>16</v>
      </c>
      <c r="C21" s="25">
        <v>10</v>
      </c>
      <c r="D21" s="25">
        <v>30</v>
      </c>
      <c r="E21" s="25">
        <v>21</v>
      </c>
      <c r="F21" s="25"/>
      <c r="G21" s="25"/>
      <c r="H21" s="25"/>
      <c r="I21" s="25"/>
      <c r="J21" s="25"/>
      <c r="K21" s="25"/>
      <c r="L21" s="25"/>
      <c r="M21" s="25"/>
      <c r="N21" s="19">
        <f t="shared" si="0"/>
        <v>61</v>
      </c>
    </row>
    <row r="22" spans="1:14" x14ac:dyDescent="0.25">
      <c r="A22" s="30">
        <v>31</v>
      </c>
      <c r="B22" s="25" t="s">
        <v>16</v>
      </c>
      <c r="C22" s="25">
        <v>26</v>
      </c>
      <c r="D22" s="25">
        <v>20</v>
      </c>
      <c r="E22" s="25"/>
      <c r="F22" s="25"/>
      <c r="G22" s="25"/>
      <c r="H22" s="25"/>
      <c r="I22" s="25"/>
      <c r="J22" s="25"/>
      <c r="K22" s="25"/>
      <c r="L22" s="25"/>
      <c r="M22" s="25"/>
      <c r="N22" s="19">
        <f t="shared" si="0"/>
        <v>46</v>
      </c>
    </row>
    <row r="23" spans="1:14" x14ac:dyDescent="0.25">
      <c r="A23" s="30">
        <v>32</v>
      </c>
      <c r="B23" s="25" t="s">
        <v>16</v>
      </c>
      <c r="C23" s="25">
        <v>40</v>
      </c>
      <c r="D23" s="25">
        <v>40</v>
      </c>
      <c r="E23" s="25">
        <v>34</v>
      </c>
      <c r="F23" s="25"/>
      <c r="G23" s="25"/>
      <c r="H23" s="25"/>
      <c r="I23" s="25"/>
      <c r="J23" s="25"/>
      <c r="K23" s="25"/>
      <c r="L23" s="25"/>
      <c r="M23" s="25"/>
      <c r="N23" s="19">
        <f t="shared" si="0"/>
        <v>114</v>
      </c>
    </row>
    <row r="24" spans="1:14" x14ac:dyDescent="0.25">
      <c r="A24" s="29"/>
    </row>
    <row r="25" spans="1:14" x14ac:dyDescent="0.25">
      <c r="A25" s="29"/>
      <c r="J25" t="s">
        <v>77</v>
      </c>
      <c r="N25">
        <f>N10+N18+N19+N28</f>
        <v>332.5</v>
      </c>
    </row>
    <row r="26" spans="1:14" x14ac:dyDescent="0.25">
      <c r="A26" s="29"/>
      <c r="J26" t="s">
        <v>78</v>
      </c>
      <c r="N26">
        <f>SUM(N5:N23)-N25+SUM(N29:N33)</f>
        <v>657.7</v>
      </c>
    </row>
    <row r="27" spans="1:14" x14ac:dyDescent="0.25">
      <c r="A27" s="29" t="s">
        <v>74</v>
      </c>
    </row>
    <row r="28" spans="1:14" x14ac:dyDescent="0.25">
      <c r="A28" s="30">
        <v>22</v>
      </c>
      <c r="B28" s="25" t="s">
        <v>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>
        <f t="shared" ref="N28:N33" si="1">SUM(C28:L28)</f>
        <v>0</v>
      </c>
    </row>
    <row r="29" spans="1:14" x14ac:dyDescent="0.25">
      <c r="A29" s="28">
        <v>8</v>
      </c>
      <c r="B29" s="25" t="s">
        <v>16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>
        <f t="shared" si="1"/>
        <v>0</v>
      </c>
    </row>
    <row r="30" spans="1:14" ht="30" x14ac:dyDescent="0.25">
      <c r="A30" s="28" t="s">
        <v>100</v>
      </c>
      <c r="B30" s="25" t="s">
        <v>16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>
        <f t="shared" si="1"/>
        <v>0</v>
      </c>
    </row>
    <row r="31" spans="1:14" ht="45" x14ac:dyDescent="0.25">
      <c r="A31" s="28" t="s">
        <v>85</v>
      </c>
      <c r="B31" s="25" t="s">
        <v>16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>
        <f t="shared" si="1"/>
        <v>0</v>
      </c>
    </row>
    <row r="32" spans="1:14" x14ac:dyDescent="0.25">
      <c r="A32" s="28" t="s">
        <v>86</v>
      </c>
      <c r="B32" s="25" t="s">
        <v>16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>
        <f t="shared" si="1"/>
        <v>0</v>
      </c>
    </row>
    <row r="33" spans="1:14" ht="30" x14ac:dyDescent="0.25">
      <c r="A33" s="29" t="s">
        <v>90</v>
      </c>
      <c r="B33" s="25" t="s">
        <v>16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>
        <f t="shared" si="1"/>
        <v>0</v>
      </c>
    </row>
  </sheetData>
  <mergeCells count="1">
    <mergeCell ref="C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FBB6E-7AD5-4A65-8286-14B617AC135E}">
  <dimension ref="A1:Q35"/>
  <sheetViews>
    <sheetView tabSelected="1" workbookViewId="0">
      <selection activeCell="O15" sqref="O15"/>
    </sheetView>
  </sheetViews>
  <sheetFormatPr defaultRowHeight="15" x14ac:dyDescent="0.25"/>
  <cols>
    <col min="3" max="14" width="9.140625" customWidth="1"/>
    <col min="15" max="15" width="10.5703125" style="32" customWidth="1"/>
  </cols>
  <sheetData>
    <row r="1" spans="1:15" x14ac:dyDescent="0.25">
      <c r="A1" t="s">
        <v>81</v>
      </c>
      <c r="O1" s="32" t="s">
        <v>107</v>
      </c>
    </row>
    <row r="2" spans="1:15" x14ac:dyDescent="0.25">
      <c r="C2" s="17" t="s">
        <v>87</v>
      </c>
      <c r="D2" s="17" t="s">
        <v>88</v>
      </c>
      <c r="E2" s="31" t="s">
        <v>96</v>
      </c>
      <c r="F2" s="17" t="s">
        <v>94</v>
      </c>
      <c r="G2" s="31" t="s">
        <v>99</v>
      </c>
      <c r="H2" s="17" t="s">
        <v>89</v>
      </c>
      <c r="I2" s="17" t="s">
        <v>91</v>
      </c>
      <c r="J2" s="31" t="s">
        <v>102</v>
      </c>
      <c r="K2" s="17" t="s">
        <v>95</v>
      </c>
      <c r="L2" s="31" t="s">
        <v>104</v>
      </c>
      <c r="M2" s="31" t="s">
        <v>105</v>
      </c>
      <c r="N2" s="31" t="s">
        <v>106</v>
      </c>
      <c r="O2" s="33" t="s">
        <v>108</v>
      </c>
    </row>
    <row r="3" spans="1:15" x14ac:dyDescent="0.25">
      <c r="A3" s="16">
        <v>1</v>
      </c>
      <c r="B3" s="12" t="s">
        <v>16</v>
      </c>
      <c r="C3" s="19">
        <v>122.1</v>
      </c>
      <c r="D3" s="19">
        <v>105</v>
      </c>
      <c r="E3" s="19">
        <v>39.700000000000003</v>
      </c>
      <c r="F3" s="19">
        <v>38</v>
      </c>
      <c r="G3" s="19">
        <v>40</v>
      </c>
      <c r="H3" s="19">
        <v>46</v>
      </c>
      <c r="I3" s="19">
        <v>0</v>
      </c>
      <c r="J3">
        <v>0</v>
      </c>
      <c r="K3" s="19">
        <v>0</v>
      </c>
      <c r="L3" s="19">
        <v>0</v>
      </c>
      <c r="M3">
        <v>44</v>
      </c>
      <c r="N3">
        <f>SUM(C3:M3)</f>
        <v>434.8</v>
      </c>
      <c r="O3" s="32">
        <f>N3*12/9</f>
        <v>579.73333333333335</v>
      </c>
    </row>
    <row r="4" spans="1:15" x14ac:dyDescent="0.25">
      <c r="A4" s="16">
        <v>5</v>
      </c>
      <c r="B4" s="12" t="s">
        <v>16</v>
      </c>
      <c r="C4" s="19">
        <v>149.80000000000001</v>
      </c>
      <c r="D4" s="19">
        <v>157.5</v>
      </c>
      <c r="E4" s="19">
        <v>128.6</v>
      </c>
      <c r="F4" s="19">
        <v>132.9</v>
      </c>
      <c r="G4" s="19">
        <v>105.5</v>
      </c>
      <c r="H4" s="19">
        <v>69</v>
      </c>
      <c r="I4" s="19">
        <v>37.799999999999997</v>
      </c>
      <c r="J4">
        <v>75.400000000000006</v>
      </c>
      <c r="K4" s="19">
        <v>60</v>
      </c>
      <c r="L4" s="19">
        <v>108.5</v>
      </c>
      <c r="M4">
        <v>108.2</v>
      </c>
      <c r="N4">
        <f t="shared" ref="N4:N21" si="0">SUM(C4:M4)</f>
        <v>1133.2</v>
      </c>
      <c r="O4" s="32">
        <f t="shared" ref="O4:O21" si="1">N4*12/9</f>
        <v>1510.9333333333334</v>
      </c>
    </row>
    <row r="5" spans="1:15" x14ac:dyDescent="0.25">
      <c r="A5" s="16">
        <v>6</v>
      </c>
      <c r="B5" s="12" t="s">
        <v>16</v>
      </c>
      <c r="C5" s="19">
        <v>177.5</v>
      </c>
      <c r="D5" s="19">
        <v>161</v>
      </c>
      <c r="E5" s="19">
        <v>53</v>
      </c>
      <c r="F5" s="19">
        <v>40</v>
      </c>
      <c r="G5" s="19">
        <v>0</v>
      </c>
      <c r="H5" s="19">
        <v>0</v>
      </c>
      <c r="I5" s="19">
        <v>85</v>
      </c>
      <c r="J5">
        <v>98</v>
      </c>
      <c r="K5" s="19">
        <v>0</v>
      </c>
      <c r="L5" s="19">
        <v>0</v>
      </c>
      <c r="M5">
        <v>69</v>
      </c>
      <c r="N5">
        <f t="shared" si="0"/>
        <v>683.5</v>
      </c>
      <c r="O5" s="32">
        <f t="shared" si="1"/>
        <v>911.33333333333337</v>
      </c>
    </row>
    <row r="6" spans="1:15" x14ac:dyDescent="0.25">
      <c r="A6" s="16">
        <v>7</v>
      </c>
      <c r="B6" s="12" t="s">
        <v>16</v>
      </c>
      <c r="C6" s="19">
        <v>0</v>
      </c>
      <c r="D6" s="19">
        <v>0</v>
      </c>
      <c r="E6" s="19">
        <v>10.199999999999999</v>
      </c>
      <c r="F6" s="19">
        <v>0</v>
      </c>
      <c r="G6" s="19">
        <v>0</v>
      </c>
      <c r="H6" s="19">
        <v>14</v>
      </c>
      <c r="I6" s="19">
        <v>14</v>
      </c>
      <c r="J6">
        <v>16</v>
      </c>
      <c r="K6" s="19">
        <v>0</v>
      </c>
      <c r="L6" s="19">
        <v>0</v>
      </c>
      <c r="M6">
        <v>0</v>
      </c>
      <c r="N6">
        <f t="shared" si="0"/>
        <v>54.2</v>
      </c>
      <c r="O6" s="32">
        <f t="shared" si="1"/>
        <v>72.26666666666668</v>
      </c>
    </row>
    <row r="7" spans="1:15" x14ac:dyDescent="0.25">
      <c r="A7" s="16">
        <v>12</v>
      </c>
      <c r="B7" s="12" t="s">
        <v>16</v>
      </c>
      <c r="C7" s="19">
        <v>162</v>
      </c>
      <c r="D7" s="19">
        <v>120</v>
      </c>
      <c r="E7" s="19">
        <v>94</v>
      </c>
      <c r="F7" s="19">
        <v>60</v>
      </c>
      <c r="G7" s="19">
        <v>0</v>
      </c>
      <c r="H7" s="19">
        <v>0</v>
      </c>
      <c r="I7" s="19">
        <v>0</v>
      </c>
      <c r="J7">
        <v>0</v>
      </c>
      <c r="K7" s="19">
        <v>41</v>
      </c>
      <c r="L7" s="19">
        <v>0</v>
      </c>
      <c r="M7">
        <v>95</v>
      </c>
      <c r="N7">
        <f t="shared" si="0"/>
        <v>572</v>
      </c>
      <c r="O7" s="32">
        <f t="shared" si="1"/>
        <v>762.66666666666663</v>
      </c>
    </row>
    <row r="8" spans="1:15" x14ac:dyDescent="0.25">
      <c r="A8" s="16">
        <v>14</v>
      </c>
      <c r="B8" s="12" t="s">
        <v>62</v>
      </c>
      <c r="C8" s="19">
        <v>113.8</v>
      </c>
      <c r="D8" s="19">
        <v>69</v>
      </c>
      <c r="E8" s="19">
        <v>52</v>
      </c>
      <c r="F8" s="19">
        <v>62</v>
      </c>
      <c r="G8" s="19">
        <v>69.5</v>
      </c>
      <c r="H8" s="19">
        <v>26.5</v>
      </c>
      <c r="I8" s="19">
        <v>95.5</v>
      </c>
      <c r="J8">
        <v>59</v>
      </c>
      <c r="K8" s="19">
        <v>50</v>
      </c>
      <c r="L8" s="19">
        <v>27.5</v>
      </c>
      <c r="M8">
        <v>26</v>
      </c>
      <c r="N8">
        <f t="shared" si="0"/>
        <v>650.79999999999995</v>
      </c>
      <c r="O8" s="32">
        <f t="shared" si="1"/>
        <v>867.73333333333323</v>
      </c>
    </row>
    <row r="9" spans="1:15" x14ac:dyDescent="0.25">
      <c r="A9" s="16">
        <v>15</v>
      </c>
      <c r="B9" s="12" t="s">
        <v>16</v>
      </c>
      <c r="C9" s="19">
        <v>0</v>
      </c>
      <c r="D9" s="19">
        <v>0</v>
      </c>
      <c r="E9" s="19">
        <v>86.5</v>
      </c>
      <c r="F9" s="19">
        <v>94.5</v>
      </c>
      <c r="G9" s="19">
        <v>182.3</v>
      </c>
      <c r="H9" s="19">
        <v>52.5</v>
      </c>
      <c r="I9" s="19">
        <v>75.5</v>
      </c>
      <c r="J9">
        <v>117.2</v>
      </c>
      <c r="K9" s="19">
        <v>41.5</v>
      </c>
      <c r="L9" s="19">
        <v>73</v>
      </c>
      <c r="M9">
        <v>10.5</v>
      </c>
      <c r="N9">
        <f t="shared" si="0"/>
        <v>733.5</v>
      </c>
      <c r="O9" s="32">
        <f t="shared" si="1"/>
        <v>978</v>
      </c>
    </row>
    <row r="10" spans="1:15" ht="43.5" x14ac:dyDescent="0.25">
      <c r="A10" s="16" t="s">
        <v>75</v>
      </c>
      <c r="B10" s="12" t="s">
        <v>16</v>
      </c>
      <c r="C10" s="19">
        <v>100</v>
      </c>
      <c r="D10" s="19">
        <v>128.5</v>
      </c>
      <c r="E10" s="19">
        <v>49.3</v>
      </c>
      <c r="F10" s="19">
        <v>36</v>
      </c>
      <c r="G10" s="19">
        <v>0</v>
      </c>
      <c r="H10" s="19">
        <v>41</v>
      </c>
      <c r="I10" s="19">
        <v>0</v>
      </c>
      <c r="J10">
        <v>24</v>
      </c>
      <c r="K10" s="19">
        <v>25.5</v>
      </c>
      <c r="L10" s="19">
        <v>0</v>
      </c>
      <c r="M10">
        <v>45</v>
      </c>
      <c r="N10">
        <f t="shared" si="0"/>
        <v>449.3</v>
      </c>
      <c r="O10" s="32">
        <f t="shared" si="1"/>
        <v>599.06666666666672</v>
      </c>
    </row>
    <row r="11" spans="1:15" x14ac:dyDescent="0.25">
      <c r="A11" s="16">
        <v>17</v>
      </c>
      <c r="B11" s="12" t="s">
        <v>16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>
        <v>0</v>
      </c>
      <c r="K11" s="19">
        <v>0</v>
      </c>
      <c r="L11" s="19">
        <v>0</v>
      </c>
      <c r="M11">
        <v>0</v>
      </c>
      <c r="N11">
        <f t="shared" si="0"/>
        <v>0</v>
      </c>
      <c r="O11" s="32">
        <f t="shared" si="1"/>
        <v>0</v>
      </c>
    </row>
    <row r="12" spans="1:15" x14ac:dyDescent="0.25">
      <c r="A12" s="16">
        <v>19</v>
      </c>
      <c r="B12" s="12" t="s">
        <v>16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>
        <v>0</v>
      </c>
      <c r="K12" s="19">
        <v>0</v>
      </c>
      <c r="L12" s="19">
        <v>0</v>
      </c>
      <c r="M12">
        <v>0</v>
      </c>
      <c r="N12">
        <f t="shared" si="0"/>
        <v>0</v>
      </c>
      <c r="O12" s="32">
        <f t="shared" si="1"/>
        <v>0</v>
      </c>
    </row>
    <row r="13" spans="1:15" x14ac:dyDescent="0.25">
      <c r="A13" s="16">
        <v>20</v>
      </c>
      <c r="B13" s="12" t="s">
        <v>16</v>
      </c>
      <c r="C13" s="19">
        <v>0</v>
      </c>
      <c r="D13" s="19">
        <v>0</v>
      </c>
      <c r="E13" s="19">
        <v>7.3</v>
      </c>
      <c r="F13" s="19">
        <v>15</v>
      </c>
      <c r="G13" s="19">
        <v>20.5</v>
      </c>
      <c r="H13" s="19">
        <v>117.19999999999999</v>
      </c>
      <c r="I13" s="19">
        <v>59.7</v>
      </c>
      <c r="J13">
        <v>62.2</v>
      </c>
      <c r="K13" s="19">
        <v>88.899999999999991</v>
      </c>
      <c r="L13" s="19">
        <v>34.900000000000006</v>
      </c>
      <c r="M13">
        <v>0</v>
      </c>
      <c r="N13">
        <f t="shared" si="0"/>
        <v>405.69999999999993</v>
      </c>
      <c r="O13" s="32">
        <f t="shared" si="1"/>
        <v>540.93333333333328</v>
      </c>
    </row>
    <row r="14" spans="1:15" x14ac:dyDescent="0.25">
      <c r="A14" s="16">
        <v>25</v>
      </c>
      <c r="B14" s="12" t="s">
        <v>16</v>
      </c>
      <c r="C14" s="19">
        <v>0</v>
      </c>
      <c r="D14" s="19">
        <v>0</v>
      </c>
      <c r="E14" s="19">
        <v>0</v>
      </c>
      <c r="F14" s="19">
        <v>25</v>
      </c>
      <c r="G14" s="19">
        <v>0</v>
      </c>
      <c r="H14" s="19">
        <v>0</v>
      </c>
      <c r="I14" s="19">
        <v>0</v>
      </c>
      <c r="J14">
        <v>0</v>
      </c>
      <c r="K14" s="19">
        <v>14.2</v>
      </c>
      <c r="L14" s="19">
        <v>0</v>
      </c>
      <c r="M14">
        <v>0</v>
      </c>
      <c r="N14">
        <f t="shared" si="0"/>
        <v>39.200000000000003</v>
      </c>
      <c r="O14" s="32">
        <f t="shared" si="1"/>
        <v>52.266666666666673</v>
      </c>
    </row>
    <row r="15" spans="1:15" x14ac:dyDescent="0.25">
      <c r="A15" s="15">
        <v>26</v>
      </c>
      <c r="B15" s="12" t="s">
        <v>16</v>
      </c>
      <c r="C15" s="19">
        <v>22</v>
      </c>
      <c r="D15" s="19">
        <v>0</v>
      </c>
      <c r="E15" s="19">
        <v>9</v>
      </c>
      <c r="F15" s="19">
        <v>6</v>
      </c>
      <c r="G15" s="19">
        <v>19</v>
      </c>
      <c r="H15" s="19">
        <v>21.5</v>
      </c>
      <c r="I15" s="19">
        <v>0</v>
      </c>
      <c r="J15">
        <v>9</v>
      </c>
      <c r="K15" s="19">
        <v>0</v>
      </c>
      <c r="L15" s="19">
        <v>0</v>
      </c>
      <c r="M15">
        <v>9</v>
      </c>
      <c r="N15">
        <f t="shared" si="0"/>
        <v>95.5</v>
      </c>
      <c r="O15" s="32">
        <f t="shared" si="1"/>
        <v>127.33333333333333</v>
      </c>
    </row>
    <row r="16" spans="1:15" x14ac:dyDescent="0.25">
      <c r="A16" s="15">
        <v>27</v>
      </c>
      <c r="B16" s="12" t="s">
        <v>62</v>
      </c>
      <c r="C16" s="19">
        <v>135.6</v>
      </c>
      <c r="D16" s="19">
        <v>157</v>
      </c>
      <c r="E16" s="19">
        <v>90.8</v>
      </c>
      <c r="F16" s="19">
        <v>79</v>
      </c>
      <c r="G16" s="19">
        <v>51.5</v>
      </c>
      <c r="H16" s="19">
        <v>93.3</v>
      </c>
      <c r="I16" s="19">
        <v>128.5</v>
      </c>
      <c r="J16">
        <v>110.6</v>
      </c>
      <c r="K16" s="19">
        <v>107.5</v>
      </c>
      <c r="L16" s="19">
        <v>117.8</v>
      </c>
      <c r="M16">
        <v>130.30000000000001</v>
      </c>
      <c r="N16">
        <f t="shared" si="0"/>
        <v>1201.9000000000001</v>
      </c>
      <c r="O16" s="32">
        <f t="shared" si="1"/>
        <v>1602.5333333333335</v>
      </c>
    </row>
    <row r="17" spans="1:17" x14ac:dyDescent="0.25">
      <c r="A17" s="15">
        <v>28</v>
      </c>
      <c r="B17" s="12" t="s">
        <v>62</v>
      </c>
      <c r="C17" s="19">
        <v>169.1</v>
      </c>
      <c r="D17" s="19">
        <v>156.79999999999998</v>
      </c>
      <c r="E17" s="19">
        <v>197.89999999999998</v>
      </c>
      <c r="F17" s="19">
        <v>160.6</v>
      </c>
      <c r="G17" s="19">
        <v>126.6</v>
      </c>
      <c r="H17" s="19">
        <v>44.9</v>
      </c>
      <c r="I17" s="19">
        <v>124</v>
      </c>
      <c r="J17">
        <v>103.5</v>
      </c>
      <c r="K17" s="19">
        <v>119.7</v>
      </c>
      <c r="L17" s="19">
        <v>48.8</v>
      </c>
      <c r="M17">
        <v>176.2</v>
      </c>
      <c r="N17">
        <f t="shared" si="0"/>
        <v>1428.1000000000001</v>
      </c>
      <c r="O17" s="32">
        <f t="shared" si="1"/>
        <v>1904.1333333333334</v>
      </c>
    </row>
    <row r="18" spans="1:17" x14ac:dyDescent="0.25">
      <c r="A18" s="15">
        <v>29</v>
      </c>
      <c r="B18" s="12" t="s">
        <v>16</v>
      </c>
      <c r="C18" s="19">
        <v>0</v>
      </c>
      <c r="D18" s="19">
        <v>63.7</v>
      </c>
      <c r="E18" s="19">
        <v>67</v>
      </c>
      <c r="F18" s="19">
        <v>0</v>
      </c>
      <c r="G18" s="19">
        <v>46.5</v>
      </c>
      <c r="H18" s="19">
        <v>65</v>
      </c>
      <c r="I18" s="19">
        <v>0</v>
      </c>
      <c r="J18">
        <v>64</v>
      </c>
      <c r="K18" s="19">
        <v>0</v>
      </c>
      <c r="L18" s="19">
        <v>0</v>
      </c>
      <c r="M18">
        <v>56</v>
      </c>
      <c r="N18">
        <f t="shared" si="0"/>
        <v>362.2</v>
      </c>
      <c r="O18" s="32">
        <f t="shared" si="1"/>
        <v>482.93333333333328</v>
      </c>
    </row>
    <row r="19" spans="1:17" x14ac:dyDescent="0.25">
      <c r="A19" s="16">
        <v>30</v>
      </c>
      <c r="B19" s="12" t="s">
        <v>16</v>
      </c>
      <c r="C19" s="19">
        <v>127.6</v>
      </c>
      <c r="D19" s="19">
        <v>81</v>
      </c>
      <c r="E19" s="19">
        <v>0</v>
      </c>
      <c r="F19" s="19">
        <v>40</v>
      </c>
      <c r="G19" s="19">
        <v>30.6</v>
      </c>
      <c r="H19" s="19">
        <v>0</v>
      </c>
      <c r="I19" s="19">
        <v>0</v>
      </c>
      <c r="J19">
        <v>0</v>
      </c>
      <c r="K19" s="19">
        <v>66</v>
      </c>
      <c r="L19" s="19">
        <v>50.1</v>
      </c>
      <c r="M19">
        <v>61</v>
      </c>
      <c r="N19">
        <f t="shared" si="0"/>
        <v>456.3</v>
      </c>
      <c r="O19" s="32">
        <f t="shared" si="1"/>
        <v>608.40000000000009</v>
      </c>
    </row>
    <row r="20" spans="1:17" x14ac:dyDescent="0.25">
      <c r="A20" s="16">
        <v>31</v>
      </c>
      <c r="B20" s="12" t="s">
        <v>16</v>
      </c>
      <c r="C20" s="19">
        <v>150</v>
      </c>
      <c r="D20" s="19">
        <v>132</v>
      </c>
      <c r="E20" s="19">
        <v>128</v>
      </c>
      <c r="F20" s="19">
        <v>40</v>
      </c>
      <c r="G20" s="19">
        <v>23</v>
      </c>
      <c r="H20" s="19">
        <v>0</v>
      </c>
      <c r="I20" s="19">
        <v>20</v>
      </c>
      <c r="J20">
        <v>16</v>
      </c>
      <c r="K20" s="19">
        <v>101.6</v>
      </c>
      <c r="L20" s="19">
        <v>0</v>
      </c>
      <c r="M20">
        <v>46</v>
      </c>
      <c r="N20">
        <f t="shared" si="0"/>
        <v>656.6</v>
      </c>
      <c r="O20" s="32">
        <f t="shared" si="1"/>
        <v>875.4666666666667</v>
      </c>
    </row>
    <row r="21" spans="1:17" x14ac:dyDescent="0.25">
      <c r="A21" s="18">
        <v>32</v>
      </c>
      <c r="B21" s="12" t="s">
        <v>16</v>
      </c>
      <c r="C21" s="19">
        <v>218</v>
      </c>
      <c r="D21" s="19">
        <v>192</v>
      </c>
      <c r="E21" s="19">
        <v>133</v>
      </c>
      <c r="F21" s="19">
        <v>173</v>
      </c>
      <c r="G21" s="19">
        <v>204.7</v>
      </c>
      <c r="H21" s="19">
        <v>176</v>
      </c>
      <c r="I21" s="19">
        <v>173</v>
      </c>
      <c r="J21">
        <v>70</v>
      </c>
      <c r="K21" s="19">
        <v>84</v>
      </c>
      <c r="L21" s="19">
        <v>119</v>
      </c>
      <c r="M21">
        <v>114</v>
      </c>
      <c r="N21">
        <f t="shared" si="0"/>
        <v>1656.7</v>
      </c>
      <c r="O21" s="32">
        <f t="shared" si="1"/>
        <v>2208.9333333333334</v>
      </c>
    </row>
    <row r="23" spans="1:17" x14ac:dyDescent="0.25">
      <c r="Q23">
        <v>1228.9999999999998</v>
      </c>
    </row>
    <row r="24" spans="1:17" x14ac:dyDescent="0.25">
      <c r="Q24">
        <v>1152.7</v>
      </c>
    </row>
    <row r="25" spans="1:17" x14ac:dyDescent="0.25">
      <c r="A25">
        <v>22</v>
      </c>
      <c r="B25" t="s">
        <v>62</v>
      </c>
      <c r="D25">
        <v>14</v>
      </c>
      <c r="Q25">
        <v>797.09999999999991</v>
      </c>
    </row>
    <row r="26" spans="1:17" x14ac:dyDescent="0.25">
      <c r="A26">
        <v>8</v>
      </c>
      <c r="B26" t="s">
        <v>16</v>
      </c>
      <c r="D26">
        <v>26</v>
      </c>
      <c r="Q26">
        <v>728.2</v>
      </c>
    </row>
    <row r="27" spans="1:17" x14ac:dyDescent="0.25">
      <c r="Q27">
        <v>499</v>
      </c>
    </row>
    <row r="28" spans="1:17" x14ac:dyDescent="0.25">
      <c r="Q28">
        <v>573.70000000000005</v>
      </c>
    </row>
    <row r="34" spans="17:17" x14ac:dyDescent="0.25">
      <c r="Q34">
        <f>SUM(Q23:Q33)</f>
        <v>4979.7</v>
      </c>
    </row>
    <row r="35" spans="17:17" x14ac:dyDescent="0.25">
      <c r="Q35">
        <f>Q34*2</f>
        <v>9959.4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F551E-77A2-4DB9-9507-DB4AF5E0623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B3F47-D175-4DA4-A3AE-CF02769AF33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9F076-43E3-421B-BF55-63E4D7941276}">
  <dimension ref="A1:Q26"/>
  <sheetViews>
    <sheetView topLeftCell="A8" workbookViewId="0">
      <selection activeCell="M26" sqref="M26"/>
    </sheetView>
  </sheetViews>
  <sheetFormatPr defaultRowHeight="15" x14ac:dyDescent="0.25"/>
  <cols>
    <col min="1" max="1" width="11.7109375" customWidth="1"/>
    <col min="3" max="17" width="9.140625" style="20"/>
  </cols>
  <sheetData>
    <row r="1" spans="1:17" x14ac:dyDescent="0.25">
      <c r="A1" t="s">
        <v>69</v>
      </c>
    </row>
    <row r="3" spans="1:17" x14ac:dyDescent="0.25">
      <c r="A3" s="17" t="s">
        <v>70</v>
      </c>
      <c r="C3" s="40" t="s">
        <v>79</v>
      </c>
      <c r="D3" s="41"/>
      <c r="E3" s="41"/>
      <c r="F3" s="41"/>
      <c r="G3" s="41"/>
      <c r="H3" s="41"/>
      <c r="I3" s="41"/>
      <c r="J3" s="41"/>
      <c r="K3" s="41"/>
      <c r="L3" s="41"/>
      <c r="M3" s="21" t="s">
        <v>76</v>
      </c>
      <c r="N3" s="21"/>
      <c r="O3" s="21"/>
      <c r="P3" s="21"/>
      <c r="Q3" s="21"/>
    </row>
    <row r="4" spans="1:17" x14ac:dyDescent="0.25">
      <c r="A4" s="17" t="s">
        <v>71</v>
      </c>
      <c r="B4" s="17" t="s">
        <v>73</v>
      </c>
      <c r="C4" s="21" t="s">
        <v>72</v>
      </c>
      <c r="D4" s="21" t="s">
        <v>72</v>
      </c>
      <c r="E4" s="21" t="s">
        <v>72</v>
      </c>
      <c r="F4" s="21" t="s">
        <v>72</v>
      </c>
      <c r="G4" s="21" t="s">
        <v>72</v>
      </c>
      <c r="H4" s="21" t="s">
        <v>72</v>
      </c>
      <c r="I4" s="21" t="s">
        <v>72</v>
      </c>
      <c r="J4" s="21" t="s">
        <v>72</v>
      </c>
      <c r="K4" s="21" t="s">
        <v>72</v>
      </c>
      <c r="L4" s="21" t="s">
        <v>72</v>
      </c>
      <c r="M4" s="21" t="s">
        <v>72</v>
      </c>
      <c r="N4" s="21"/>
      <c r="O4" s="21"/>
      <c r="P4" s="21"/>
      <c r="Q4" s="21"/>
    </row>
    <row r="5" spans="1:17" x14ac:dyDescent="0.25">
      <c r="A5" s="16">
        <v>1</v>
      </c>
      <c r="B5" s="12" t="s">
        <v>16</v>
      </c>
      <c r="C5" s="12">
        <v>48</v>
      </c>
      <c r="D5" s="12">
        <v>11.1</v>
      </c>
      <c r="E5" s="12">
        <v>20</v>
      </c>
      <c r="F5" s="12">
        <v>43</v>
      </c>
      <c r="G5" s="12"/>
      <c r="H5" s="22"/>
      <c r="I5" s="22"/>
      <c r="J5" s="22"/>
      <c r="K5" s="22"/>
      <c r="L5" s="22"/>
      <c r="M5" s="19">
        <f>SUM(C5:L5)</f>
        <v>122.1</v>
      </c>
    </row>
    <row r="6" spans="1:17" x14ac:dyDescent="0.25">
      <c r="A6" s="16">
        <v>5</v>
      </c>
      <c r="B6" s="12" t="s">
        <v>16</v>
      </c>
      <c r="C6" s="12">
        <v>14.4</v>
      </c>
      <c r="D6" s="12">
        <v>21.4</v>
      </c>
      <c r="E6" s="12">
        <v>27.5</v>
      </c>
      <c r="F6" s="12">
        <v>11.5</v>
      </c>
      <c r="G6" s="12">
        <v>29.5</v>
      </c>
      <c r="H6" s="23">
        <v>27.5</v>
      </c>
      <c r="I6" s="23">
        <v>18</v>
      </c>
      <c r="J6" s="22"/>
      <c r="K6" s="22"/>
      <c r="L6" s="22"/>
      <c r="M6" s="19">
        <f t="shared" ref="M6:M23" si="0">SUM(C6:L6)</f>
        <v>149.80000000000001</v>
      </c>
    </row>
    <row r="7" spans="1:17" x14ac:dyDescent="0.25">
      <c r="A7" s="16">
        <v>6</v>
      </c>
      <c r="B7" s="12" t="s">
        <v>16</v>
      </c>
      <c r="C7" s="12">
        <v>40</v>
      </c>
      <c r="D7" s="12">
        <v>30</v>
      </c>
      <c r="E7" s="12">
        <v>22</v>
      </c>
      <c r="F7" s="12">
        <v>49.5</v>
      </c>
      <c r="G7" s="12">
        <v>36</v>
      </c>
      <c r="H7" s="22"/>
      <c r="I7" s="22"/>
      <c r="J7" s="22"/>
      <c r="K7" s="22"/>
      <c r="L7" s="22"/>
      <c r="M7" s="19">
        <f t="shared" si="0"/>
        <v>177.5</v>
      </c>
    </row>
    <row r="8" spans="1:17" x14ac:dyDescent="0.25">
      <c r="A8" s="16">
        <v>7</v>
      </c>
      <c r="B8" s="12" t="s">
        <v>16</v>
      </c>
      <c r="C8" s="12"/>
      <c r="D8" s="12"/>
      <c r="E8" s="12"/>
      <c r="F8" s="12"/>
      <c r="G8" s="12"/>
      <c r="H8" s="22"/>
      <c r="I8" s="22"/>
      <c r="J8" s="22"/>
      <c r="K8" s="22"/>
      <c r="L8" s="22"/>
      <c r="M8" s="19">
        <f t="shared" si="0"/>
        <v>0</v>
      </c>
    </row>
    <row r="9" spans="1:17" x14ac:dyDescent="0.25">
      <c r="A9" s="16">
        <v>12</v>
      </c>
      <c r="B9" s="12" t="s">
        <v>16</v>
      </c>
      <c r="C9" s="12">
        <v>36</v>
      </c>
      <c r="D9" s="12">
        <v>11</v>
      </c>
      <c r="E9" s="12">
        <v>29</v>
      </c>
      <c r="F9" s="12">
        <v>31</v>
      </c>
      <c r="G9" s="12">
        <v>55</v>
      </c>
      <c r="H9" s="22"/>
      <c r="I9" s="22"/>
      <c r="J9" s="2"/>
      <c r="K9" s="22"/>
      <c r="L9" s="22"/>
      <c r="M9" s="19">
        <f t="shared" si="0"/>
        <v>162</v>
      </c>
    </row>
    <row r="10" spans="1:17" x14ac:dyDescent="0.25">
      <c r="A10" s="16">
        <v>14</v>
      </c>
      <c r="B10" s="12" t="s">
        <v>62</v>
      </c>
      <c r="C10" s="12">
        <v>7</v>
      </c>
      <c r="D10" s="12">
        <v>28.5</v>
      </c>
      <c r="E10" s="12">
        <v>10</v>
      </c>
      <c r="F10" s="12">
        <v>8.8000000000000007</v>
      </c>
      <c r="G10" s="12">
        <v>12</v>
      </c>
      <c r="H10" s="23">
        <v>16</v>
      </c>
      <c r="I10" s="23">
        <v>8.5</v>
      </c>
      <c r="J10" s="23">
        <v>13.5</v>
      </c>
      <c r="K10" s="23">
        <v>9.5</v>
      </c>
      <c r="L10" s="22"/>
      <c r="M10" s="19">
        <f t="shared" si="0"/>
        <v>113.8</v>
      </c>
    </row>
    <row r="11" spans="1:17" x14ac:dyDescent="0.25">
      <c r="A11" s="16">
        <v>15</v>
      </c>
      <c r="B11" s="12" t="s">
        <v>16</v>
      </c>
      <c r="C11" s="12"/>
      <c r="D11" s="12"/>
      <c r="E11" s="12"/>
      <c r="F11" s="12"/>
      <c r="G11" s="12"/>
      <c r="H11" s="22"/>
      <c r="I11" s="22"/>
      <c r="J11" s="22"/>
      <c r="K11" s="22"/>
      <c r="L11" s="22"/>
      <c r="M11" s="19">
        <f t="shared" si="0"/>
        <v>0</v>
      </c>
    </row>
    <row r="12" spans="1:17" ht="28.5" customHeight="1" x14ac:dyDescent="0.25">
      <c r="A12" s="16" t="s">
        <v>75</v>
      </c>
      <c r="B12" s="12" t="s">
        <v>16</v>
      </c>
      <c r="C12" s="12">
        <v>40</v>
      </c>
      <c r="D12" s="12">
        <v>35</v>
      </c>
      <c r="E12" s="12">
        <v>25</v>
      </c>
      <c r="F12" s="12"/>
      <c r="G12" s="12"/>
      <c r="H12" s="22"/>
      <c r="I12" s="22"/>
      <c r="J12" s="22"/>
      <c r="K12" s="22"/>
      <c r="L12" s="22"/>
      <c r="M12" s="19">
        <f t="shared" si="0"/>
        <v>100</v>
      </c>
    </row>
    <row r="13" spans="1:17" x14ac:dyDescent="0.25">
      <c r="A13" s="16">
        <v>17</v>
      </c>
      <c r="B13" s="12" t="s">
        <v>16</v>
      </c>
      <c r="C13" s="12"/>
      <c r="D13" s="12"/>
      <c r="E13" s="12"/>
      <c r="F13" s="12"/>
      <c r="G13" s="12"/>
      <c r="H13" s="22"/>
      <c r="I13" s="22"/>
      <c r="J13" s="22"/>
      <c r="K13" s="22"/>
      <c r="L13" s="22"/>
      <c r="M13" s="19">
        <f t="shared" si="0"/>
        <v>0</v>
      </c>
    </row>
    <row r="14" spans="1:17" x14ac:dyDescent="0.25">
      <c r="A14" s="16">
        <v>19</v>
      </c>
      <c r="B14" s="12" t="s">
        <v>16</v>
      </c>
      <c r="C14" s="12"/>
      <c r="D14" s="12"/>
      <c r="E14" s="12"/>
      <c r="F14" s="12"/>
      <c r="G14" s="12"/>
      <c r="H14" s="22"/>
      <c r="I14" s="22"/>
      <c r="J14" s="22"/>
      <c r="K14" s="22"/>
      <c r="L14" s="22"/>
      <c r="M14" s="19">
        <f t="shared" si="0"/>
        <v>0</v>
      </c>
    </row>
    <row r="15" spans="1:17" x14ac:dyDescent="0.25">
      <c r="A15" s="16">
        <v>20</v>
      </c>
      <c r="B15" s="12" t="s">
        <v>16</v>
      </c>
      <c r="C15" s="12"/>
      <c r="D15" s="12"/>
      <c r="E15" s="12"/>
      <c r="F15" s="12"/>
      <c r="G15" s="12"/>
      <c r="H15" s="22"/>
      <c r="I15" s="22"/>
      <c r="J15" s="22"/>
      <c r="K15" s="22"/>
      <c r="L15" s="22"/>
      <c r="M15" s="19">
        <f t="shared" si="0"/>
        <v>0</v>
      </c>
    </row>
    <row r="16" spans="1:17" x14ac:dyDescent="0.25">
      <c r="A16" s="16">
        <v>25</v>
      </c>
      <c r="B16" s="12" t="s">
        <v>16</v>
      </c>
      <c r="C16" s="12"/>
      <c r="D16" s="12"/>
      <c r="E16" s="12"/>
      <c r="F16" s="12"/>
      <c r="G16" s="12"/>
      <c r="H16" s="22"/>
      <c r="I16" s="22"/>
      <c r="J16" s="22"/>
      <c r="K16" s="22"/>
      <c r="L16" s="22"/>
      <c r="M16" s="19">
        <f t="shared" si="0"/>
        <v>0</v>
      </c>
    </row>
    <row r="17" spans="1:13" x14ac:dyDescent="0.25">
      <c r="A17" s="15">
        <v>26</v>
      </c>
      <c r="B17" s="12" t="s">
        <v>16</v>
      </c>
      <c r="C17" s="12">
        <v>8.5</v>
      </c>
      <c r="D17" s="12">
        <v>13.5</v>
      </c>
      <c r="E17" s="12"/>
      <c r="F17" s="12"/>
      <c r="G17" s="12"/>
      <c r="H17" s="22"/>
      <c r="I17" s="22"/>
      <c r="J17" s="22"/>
      <c r="K17" s="22"/>
      <c r="L17" s="22"/>
      <c r="M17" s="19">
        <f t="shared" si="0"/>
        <v>22</v>
      </c>
    </row>
    <row r="18" spans="1:13" x14ac:dyDescent="0.25">
      <c r="A18" s="15">
        <v>27</v>
      </c>
      <c r="B18" s="12" t="s">
        <v>62</v>
      </c>
      <c r="C18" s="12">
        <v>14.5</v>
      </c>
      <c r="D18" s="12">
        <v>20</v>
      </c>
      <c r="E18" s="12">
        <v>13</v>
      </c>
      <c r="F18" s="12">
        <v>13.5</v>
      </c>
      <c r="G18" s="12">
        <v>19</v>
      </c>
      <c r="H18" s="23">
        <v>13.6</v>
      </c>
      <c r="I18" s="23">
        <v>7</v>
      </c>
      <c r="J18" s="23">
        <v>12.1</v>
      </c>
      <c r="K18" s="23">
        <v>14</v>
      </c>
      <c r="L18" s="23">
        <v>8.9</v>
      </c>
      <c r="M18" s="19">
        <f t="shared" si="0"/>
        <v>135.6</v>
      </c>
    </row>
    <row r="19" spans="1:13" x14ac:dyDescent="0.25">
      <c r="A19" s="15">
        <v>28</v>
      </c>
      <c r="B19" s="12" t="s">
        <v>62</v>
      </c>
      <c r="C19" s="12">
        <v>15</v>
      </c>
      <c r="D19" s="12">
        <v>21</v>
      </c>
      <c r="E19" s="12">
        <v>22.5</v>
      </c>
      <c r="F19" s="12">
        <v>20.5</v>
      </c>
      <c r="G19" s="12">
        <v>21.6</v>
      </c>
      <c r="H19" s="23">
        <v>16</v>
      </c>
      <c r="I19" s="23">
        <v>14.5</v>
      </c>
      <c r="J19" s="23">
        <v>12</v>
      </c>
      <c r="K19" s="23">
        <v>13.5</v>
      </c>
      <c r="L19" s="23">
        <v>12.5</v>
      </c>
      <c r="M19" s="19">
        <f t="shared" si="0"/>
        <v>169.1</v>
      </c>
    </row>
    <row r="20" spans="1:13" x14ac:dyDescent="0.25">
      <c r="A20" s="15">
        <v>29</v>
      </c>
      <c r="B20" s="12" t="s">
        <v>16</v>
      </c>
      <c r="C20" s="12"/>
      <c r="D20" s="12"/>
      <c r="E20" s="12"/>
      <c r="F20" s="12"/>
      <c r="G20" s="12"/>
      <c r="H20" s="22"/>
      <c r="I20" s="22"/>
      <c r="J20" s="22"/>
      <c r="K20" s="22"/>
      <c r="L20" s="22"/>
      <c r="M20" s="19">
        <f t="shared" si="0"/>
        <v>0</v>
      </c>
    </row>
    <row r="21" spans="1:13" x14ac:dyDescent="0.25">
      <c r="A21" s="16">
        <v>30</v>
      </c>
      <c r="B21" s="12" t="s">
        <v>16</v>
      </c>
      <c r="C21" s="12">
        <v>32.200000000000003</v>
      </c>
      <c r="D21" s="12">
        <v>20</v>
      </c>
      <c r="E21" s="12">
        <v>35.4</v>
      </c>
      <c r="F21" s="12">
        <v>40</v>
      </c>
      <c r="G21" s="12"/>
      <c r="H21" s="22"/>
      <c r="I21" s="22"/>
      <c r="J21" s="22"/>
      <c r="K21" s="22"/>
      <c r="L21" s="22"/>
      <c r="M21" s="19">
        <f t="shared" si="0"/>
        <v>127.6</v>
      </c>
    </row>
    <row r="22" spans="1:13" x14ac:dyDescent="0.25">
      <c r="A22" s="16">
        <v>31</v>
      </c>
      <c r="B22" s="12" t="s">
        <v>16</v>
      </c>
      <c r="C22" s="12">
        <v>38</v>
      </c>
      <c r="D22" s="12">
        <v>25</v>
      </c>
      <c r="E22" s="12">
        <v>26</v>
      </c>
      <c r="F22" s="12">
        <v>29</v>
      </c>
      <c r="G22" s="12">
        <v>32</v>
      </c>
      <c r="H22" s="22"/>
      <c r="I22" s="22"/>
      <c r="J22" s="22"/>
      <c r="K22" s="22"/>
      <c r="L22" s="22"/>
      <c r="M22" s="19">
        <f t="shared" si="0"/>
        <v>150</v>
      </c>
    </row>
    <row r="23" spans="1:13" x14ac:dyDescent="0.25">
      <c r="A23" s="18">
        <v>32</v>
      </c>
      <c r="B23" s="12" t="s">
        <v>16</v>
      </c>
      <c r="C23" s="12">
        <v>40</v>
      </c>
      <c r="D23" s="12">
        <v>35</v>
      </c>
      <c r="E23" s="12">
        <v>26</v>
      </c>
      <c r="F23" s="12">
        <v>25</v>
      </c>
      <c r="G23" s="12">
        <v>50</v>
      </c>
      <c r="H23" s="23">
        <v>19</v>
      </c>
      <c r="I23" s="23">
        <v>23</v>
      </c>
      <c r="J23" s="22"/>
      <c r="K23" s="22"/>
      <c r="L23" s="22"/>
      <c r="M23" s="19">
        <f t="shared" si="0"/>
        <v>218</v>
      </c>
    </row>
    <row r="25" spans="1:13" x14ac:dyDescent="0.25">
      <c r="A25" t="s">
        <v>74</v>
      </c>
      <c r="J25" s="20" t="s">
        <v>77</v>
      </c>
      <c r="M25" s="24">
        <f>M10+M18+M19</f>
        <v>418.5</v>
      </c>
    </row>
    <row r="26" spans="1:13" x14ac:dyDescent="0.25">
      <c r="A26" s="18"/>
      <c r="J26" s="20" t="s">
        <v>78</v>
      </c>
      <c r="M26" s="20">
        <f>SUM(M5:M23)-M25</f>
        <v>1228.9999999999998</v>
      </c>
    </row>
  </sheetData>
  <mergeCells count="1">
    <mergeCell ref="C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ADBE-C696-4EA7-9200-0C33C31AD4B7}">
  <dimension ref="A1:N29"/>
  <sheetViews>
    <sheetView topLeftCell="A8" workbookViewId="0">
      <selection sqref="A1:N29"/>
    </sheetView>
  </sheetViews>
  <sheetFormatPr defaultRowHeight="15" x14ac:dyDescent="0.25"/>
  <cols>
    <col min="1" max="1" width="10.42578125" customWidth="1"/>
  </cols>
  <sheetData>
    <row r="1" spans="1:14" x14ac:dyDescent="0.25">
      <c r="A1" s="19" t="s">
        <v>69</v>
      </c>
    </row>
    <row r="3" spans="1:14" x14ac:dyDescent="0.25">
      <c r="A3" t="s">
        <v>70</v>
      </c>
      <c r="C3" s="42" t="s">
        <v>80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t="s">
        <v>76</v>
      </c>
    </row>
    <row r="4" spans="1:14" x14ac:dyDescent="0.25">
      <c r="A4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 s="26">
        <v>1</v>
      </c>
      <c r="B5" s="25" t="s">
        <v>16</v>
      </c>
      <c r="C5" s="25">
        <v>18</v>
      </c>
      <c r="D5" s="25">
        <v>25</v>
      </c>
      <c r="E5" s="25">
        <v>20</v>
      </c>
      <c r="F5" s="25">
        <v>30</v>
      </c>
      <c r="G5" s="25">
        <v>12</v>
      </c>
      <c r="H5" s="25"/>
      <c r="I5" s="25"/>
      <c r="J5" s="25"/>
      <c r="K5" s="25"/>
      <c r="L5" s="25"/>
      <c r="M5" s="25"/>
      <c r="N5" s="19">
        <f>SUM(C5:M5)</f>
        <v>105</v>
      </c>
    </row>
    <row r="6" spans="1:14" x14ac:dyDescent="0.25">
      <c r="A6" s="26">
        <v>5</v>
      </c>
      <c r="B6" s="25" t="s">
        <v>16</v>
      </c>
      <c r="C6" s="25">
        <v>24.5</v>
      </c>
      <c r="D6" s="25">
        <v>20</v>
      </c>
      <c r="E6" s="25">
        <v>28</v>
      </c>
      <c r="F6" s="25">
        <v>10</v>
      </c>
      <c r="G6" s="25">
        <v>17</v>
      </c>
      <c r="H6" s="25">
        <v>24</v>
      </c>
      <c r="I6" s="25">
        <v>20.5</v>
      </c>
      <c r="J6" s="25">
        <v>13.5</v>
      </c>
      <c r="K6" s="25"/>
      <c r="L6" s="25"/>
      <c r="M6" s="25"/>
      <c r="N6" s="19">
        <f t="shared" ref="N6:N23" si="0">SUM(C6:M6)</f>
        <v>157.5</v>
      </c>
    </row>
    <row r="7" spans="1:14" x14ac:dyDescent="0.25">
      <c r="A7" s="26">
        <v>6</v>
      </c>
      <c r="B7" s="25" t="s">
        <v>16</v>
      </c>
      <c r="C7" s="25">
        <v>48</v>
      </c>
      <c r="D7" s="25">
        <v>20</v>
      </c>
      <c r="E7" s="25">
        <v>36</v>
      </c>
      <c r="F7" s="25">
        <v>32</v>
      </c>
      <c r="G7" s="25">
        <v>25</v>
      </c>
      <c r="H7" s="25"/>
      <c r="I7" s="25"/>
      <c r="J7" s="25"/>
      <c r="K7" s="25"/>
      <c r="L7" s="25"/>
      <c r="M7" s="25"/>
      <c r="N7" s="19">
        <f t="shared" si="0"/>
        <v>161</v>
      </c>
    </row>
    <row r="8" spans="1:14" x14ac:dyDescent="0.25">
      <c r="A8" s="26">
        <v>7</v>
      </c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9">
        <f t="shared" si="0"/>
        <v>0</v>
      </c>
    </row>
    <row r="9" spans="1:14" x14ac:dyDescent="0.25">
      <c r="A9" s="26">
        <v>12</v>
      </c>
      <c r="B9" s="25" t="s">
        <v>16</v>
      </c>
      <c r="C9" s="25">
        <v>40</v>
      </c>
      <c r="D9" s="25">
        <v>23</v>
      </c>
      <c r="E9" s="25">
        <v>32</v>
      </c>
      <c r="F9" s="25">
        <v>25</v>
      </c>
      <c r="G9" s="25"/>
      <c r="H9" s="25"/>
      <c r="I9" s="25"/>
      <c r="J9" s="25"/>
      <c r="K9" s="25"/>
      <c r="L9" s="25"/>
      <c r="M9" s="25"/>
      <c r="N9" s="19">
        <f t="shared" si="0"/>
        <v>120</v>
      </c>
    </row>
    <row r="10" spans="1:14" x14ac:dyDescent="0.25">
      <c r="A10" s="26">
        <v>14</v>
      </c>
      <c r="B10" s="25" t="s">
        <v>62</v>
      </c>
      <c r="C10" s="25">
        <v>11.5</v>
      </c>
      <c r="D10" s="25">
        <v>25</v>
      </c>
      <c r="E10" s="25">
        <v>12.5</v>
      </c>
      <c r="F10" s="25">
        <v>10</v>
      </c>
      <c r="G10" s="25">
        <v>10</v>
      </c>
      <c r="H10" s="25"/>
      <c r="I10" s="25"/>
      <c r="J10" s="25"/>
      <c r="K10" s="25"/>
      <c r="L10" s="25"/>
      <c r="M10" s="25"/>
      <c r="N10" s="19">
        <f t="shared" si="0"/>
        <v>69</v>
      </c>
    </row>
    <row r="11" spans="1:14" x14ac:dyDescent="0.25">
      <c r="A11" s="26">
        <v>15</v>
      </c>
      <c r="B11" s="25" t="s">
        <v>16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9">
        <f t="shared" si="0"/>
        <v>0</v>
      </c>
    </row>
    <row r="12" spans="1:14" x14ac:dyDescent="0.25">
      <c r="A12" s="26" t="s">
        <v>75</v>
      </c>
      <c r="B12" s="25" t="s">
        <v>16</v>
      </c>
      <c r="C12" s="25">
        <v>29.5</v>
      </c>
      <c r="D12" s="25">
        <v>49</v>
      </c>
      <c r="E12" s="25">
        <v>20</v>
      </c>
      <c r="F12" s="25">
        <v>30</v>
      </c>
      <c r="G12" s="25"/>
      <c r="H12" s="25"/>
      <c r="I12" s="25"/>
      <c r="J12" s="25"/>
      <c r="K12" s="25"/>
      <c r="L12" s="25"/>
      <c r="M12" s="25"/>
      <c r="N12" s="19">
        <f t="shared" si="0"/>
        <v>128.5</v>
      </c>
    </row>
    <row r="13" spans="1:14" x14ac:dyDescent="0.25">
      <c r="A13" s="26">
        <v>17</v>
      </c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9">
        <f t="shared" si="0"/>
        <v>0</v>
      </c>
    </row>
    <row r="14" spans="1:14" x14ac:dyDescent="0.25">
      <c r="A14" s="26">
        <v>19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9">
        <f t="shared" si="0"/>
        <v>0</v>
      </c>
    </row>
    <row r="15" spans="1:14" x14ac:dyDescent="0.25">
      <c r="A15" s="26">
        <v>20</v>
      </c>
      <c r="B15" s="2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9">
        <f t="shared" si="0"/>
        <v>0</v>
      </c>
    </row>
    <row r="16" spans="1:14" x14ac:dyDescent="0.25">
      <c r="A16" s="26">
        <v>25</v>
      </c>
      <c r="B16" s="25" t="s">
        <v>16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f t="shared" si="0"/>
        <v>0</v>
      </c>
    </row>
    <row r="17" spans="1:14" x14ac:dyDescent="0.25">
      <c r="A17" s="26">
        <v>26</v>
      </c>
      <c r="B17" s="25" t="s">
        <v>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9">
        <f t="shared" si="0"/>
        <v>0</v>
      </c>
    </row>
    <row r="18" spans="1:14" x14ac:dyDescent="0.25">
      <c r="A18" s="26">
        <v>27</v>
      </c>
      <c r="B18" s="25" t="s">
        <v>62</v>
      </c>
      <c r="C18" s="25">
        <v>12</v>
      </c>
      <c r="D18" s="25">
        <v>11.5</v>
      </c>
      <c r="E18" s="25">
        <v>7.5</v>
      </c>
      <c r="F18" s="25">
        <v>9.5</v>
      </c>
      <c r="G18" s="25">
        <v>16.5</v>
      </c>
      <c r="H18" s="25">
        <v>19</v>
      </c>
      <c r="I18" s="25">
        <v>14</v>
      </c>
      <c r="J18" s="25">
        <v>17</v>
      </c>
      <c r="K18" s="25">
        <v>19</v>
      </c>
      <c r="L18" s="25">
        <v>12</v>
      </c>
      <c r="M18" s="25">
        <v>19</v>
      </c>
      <c r="N18" s="19">
        <f t="shared" si="0"/>
        <v>157</v>
      </c>
    </row>
    <row r="19" spans="1:14" x14ac:dyDescent="0.25">
      <c r="A19" s="26">
        <v>28</v>
      </c>
      <c r="B19" s="25" t="s">
        <v>62</v>
      </c>
      <c r="C19" s="25">
        <v>10</v>
      </c>
      <c r="D19" s="25">
        <v>20.5</v>
      </c>
      <c r="E19" s="25">
        <v>15.6</v>
      </c>
      <c r="F19" s="25">
        <v>16</v>
      </c>
      <c r="G19" s="25">
        <v>12</v>
      </c>
      <c r="H19" s="25">
        <v>16.5</v>
      </c>
      <c r="I19" s="25">
        <v>10.5</v>
      </c>
      <c r="J19" s="25">
        <v>27</v>
      </c>
      <c r="K19" s="25">
        <v>16</v>
      </c>
      <c r="L19" s="25">
        <v>12.7</v>
      </c>
      <c r="M19" s="25"/>
      <c r="N19" s="19">
        <f t="shared" si="0"/>
        <v>156.79999999999998</v>
      </c>
    </row>
    <row r="20" spans="1:14" x14ac:dyDescent="0.25">
      <c r="A20" s="26">
        <v>29</v>
      </c>
      <c r="B20" s="25" t="s">
        <v>16</v>
      </c>
      <c r="C20" s="25">
        <v>12</v>
      </c>
      <c r="D20" s="25">
        <v>4.7</v>
      </c>
      <c r="E20" s="25">
        <v>21</v>
      </c>
      <c r="F20" s="25">
        <v>26</v>
      </c>
      <c r="G20" s="25"/>
      <c r="H20" s="25"/>
      <c r="I20" s="25"/>
      <c r="J20" s="25"/>
      <c r="K20" s="25"/>
      <c r="L20" s="25"/>
      <c r="M20" s="25"/>
      <c r="N20" s="19">
        <f t="shared" si="0"/>
        <v>63.7</v>
      </c>
    </row>
    <row r="21" spans="1:14" x14ac:dyDescent="0.25">
      <c r="A21" s="26">
        <v>30</v>
      </c>
      <c r="B21" s="25" t="s">
        <v>16</v>
      </c>
      <c r="C21" s="25">
        <v>25</v>
      </c>
      <c r="D21" s="25">
        <v>44</v>
      </c>
      <c r="E21" s="25">
        <v>12</v>
      </c>
      <c r="F21" s="25"/>
      <c r="G21" s="25"/>
      <c r="H21" s="25"/>
      <c r="I21" s="25"/>
      <c r="J21" s="25"/>
      <c r="K21" s="25"/>
      <c r="L21" s="25"/>
      <c r="M21" s="25"/>
      <c r="N21" s="19">
        <f t="shared" si="0"/>
        <v>81</v>
      </c>
    </row>
    <row r="22" spans="1:14" x14ac:dyDescent="0.25">
      <c r="A22" s="26">
        <v>31</v>
      </c>
      <c r="B22" s="25" t="s">
        <v>16</v>
      </c>
      <c r="C22" s="25">
        <v>37</v>
      </c>
      <c r="D22" s="25">
        <v>20</v>
      </c>
      <c r="E22" s="25">
        <v>30</v>
      </c>
      <c r="F22" s="25">
        <v>25</v>
      </c>
      <c r="G22" s="25">
        <v>20</v>
      </c>
      <c r="H22" s="25"/>
      <c r="I22" s="25"/>
      <c r="J22" s="25"/>
      <c r="K22" s="25"/>
      <c r="L22" s="25"/>
      <c r="M22" s="25"/>
      <c r="N22" s="19">
        <f t="shared" si="0"/>
        <v>132</v>
      </c>
    </row>
    <row r="23" spans="1:14" x14ac:dyDescent="0.25">
      <c r="A23" s="26">
        <v>32</v>
      </c>
      <c r="B23" s="25" t="s">
        <v>16</v>
      </c>
      <c r="C23" s="25">
        <v>22</v>
      </c>
      <c r="D23" s="25">
        <v>14</v>
      </c>
      <c r="E23" s="25">
        <v>32</v>
      </c>
      <c r="F23" s="25">
        <v>20</v>
      </c>
      <c r="G23" s="25">
        <v>38</v>
      </c>
      <c r="H23" s="25">
        <v>32</v>
      </c>
      <c r="I23" s="25">
        <v>34</v>
      </c>
      <c r="J23" s="25"/>
      <c r="K23" s="25"/>
      <c r="L23" s="25"/>
      <c r="M23" s="25"/>
      <c r="N23" s="19">
        <f t="shared" si="0"/>
        <v>192</v>
      </c>
    </row>
    <row r="25" spans="1:14" x14ac:dyDescent="0.25">
      <c r="J25" t="s">
        <v>77</v>
      </c>
      <c r="N25">
        <f>N10+N18+N19+N28</f>
        <v>396.79999999999995</v>
      </c>
    </row>
    <row r="26" spans="1:14" x14ac:dyDescent="0.25">
      <c r="J26" t="s">
        <v>78</v>
      </c>
      <c r="N26">
        <f>SUM(N5:N23)-N25+N29</f>
        <v>1152.7</v>
      </c>
    </row>
    <row r="27" spans="1:14" x14ac:dyDescent="0.25">
      <c r="A27" t="s">
        <v>74</v>
      </c>
    </row>
    <row r="28" spans="1:14" x14ac:dyDescent="0.25">
      <c r="A28" s="26">
        <v>22</v>
      </c>
      <c r="B28" s="25" t="s">
        <v>62</v>
      </c>
      <c r="C28" s="25">
        <v>14</v>
      </c>
      <c r="D28" s="25"/>
      <c r="E28" s="25"/>
      <c r="F28" s="25"/>
      <c r="G28" s="25"/>
      <c r="H28" s="25"/>
      <c r="I28" s="25"/>
      <c r="J28" s="25"/>
      <c r="K28" s="25"/>
      <c r="L28" s="25"/>
      <c r="M28" s="27"/>
      <c r="N28">
        <f t="shared" ref="N28:N29" si="1">SUM(C28:L28)</f>
        <v>14</v>
      </c>
    </row>
    <row r="29" spans="1:14" x14ac:dyDescent="0.25">
      <c r="A29">
        <v>8</v>
      </c>
      <c r="B29" t="s">
        <v>16</v>
      </c>
      <c r="C29">
        <v>26</v>
      </c>
      <c r="N29">
        <f t="shared" si="1"/>
        <v>26</v>
      </c>
    </row>
  </sheetData>
  <mergeCells count="1">
    <mergeCell ref="C3:M3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68FA-FA19-4554-8170-D903838BE379}">
  <dimension ref="A1:Q29"/>
  <sheetViews>
    <sheetView topLeftCell="A8" workbookViewId="0">
      <selection activeCell="Q5" sqref="Q5:Q23"/>
    </sheetView>
  </sheetViews>
  <sheetFormatPr defaultRowHeight="15" x14ac:dyDescent="0.25"/>
  <cols>
    <col min="1" max="1" width="13.140625" customWidth="1"/>
  </cols>
  <sheetData>
    <row r="1" spans="1:17" x14ac:dyDescent="0.25">
      <c r="A1" t="s">
        <v>69</v>
      </c>
    </row>
    <row r="3" spans="1:17" x14ac:dyDescent="0.25">
      <c r="A3" t="s">
        <v>70</v>
      </c>
      <c r="C3" s="43">
        <v>43160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1"/>
      <c r="O3" s="31"/>
      <c r="P3" s="31"/>
      <c r="Q3" t="s">
        <v>76</v>
      </c>
    </row>
    <row r="4" spans="1:17" x14ac:dyDescent="0.25">
      <c r="A4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Q4" t="s">
        <v>72</v>
      </c>
    </row>
    <row r="5" spans="1:17" x14ac:dyDescent="0.25">
      <c r="A5">
        <v>1</v>
      </c>
      <c r="B5" t="s">
        <v>16</v>
      </c>
      <c r="C5">
        <v>8.6999999999999993</v>
      </c>
      <c r="D5">
        <v>31</v>
      </c>
      <c r="Q5">
        <f t="shared" ref="Q5:Q18" si="0">SUM(C5:M5)</f>
        <v>39.700000000000003</v>
      </c>
    </row>
    <row r="6" spans="1:17" x14ac:dyDescent="0.25">
      <c r="A6">
        <v>5</v>
      </c>
      <c r="B6" t="s">
        <v>16</v>
      </c>
      <c r="C6">
        <v>20</v>
      </c>
      <c r="D6">
        <v>10.5</v>
      </c>
      <c r="E6">
        <v>14.5</v>
      </c>
      <c r="F6">
        <v>14.5</v>
      </c>
      <c r="G6">
        <v>19.5</v>
      </c>
      <c r="H6">
        <v>21.5</v>
      </c>
      <c r="I6">
        <v>28.1</v>
      </c>
      <c r="Q6">
        <f t="shared" si="0"/>
        <v>128.6</v>
      </c>
    </row>
    <row r="7" spans="1:17" x14ac:dyDescent="0.25">
      <c r="A7">
        <v>6</v>
      </c>
      <c r="B7" t="s">
        <v>16</v>
      </c>
      <c r="C7">
        <v>30</v>
      </c>
      <c r="D7">
        <v>23</v>
      </c>
      <c r="Q7">
        <f t="shared" si="0"/>
        <v>53</v>
      </c>
    </row>
    <row r="8" spans="1:17" x14ac:dyDescent="0.25">
      <c r="A8">
        <v>7</v>
      </c>
      <c r="B8" t="s">
        <v>16</v>
      </c>
      <c r="C8">
        <v>10.199999999999999</v>
      </c>
      <c r="Q8">
        <f t="shared" si="0"/>
        <v>10.199999999999999</v>
      </c>
    </row>
    <row r="9" spans="1:17" x14ac:dyDescent="0.25">
      <c r="A9">
        <v>12</v>
      </c>
      <c r="B9" t="s">
        <v>16</v>
      </c>
      <c r="C9">
        <v>40</v>
      </c>
      <c r="D9">
        <v>54</v>
      </c>
      <c r="Q9">
        <f t="shared" si="0"/>
        <v>94</v>
      </c>
    </row>
    <row r="10" spans="1:17" x14ac:dyDescent="0.25">
      <c r="A10">
        <v>14</v>
      </c>
      <c r="B10" t="s">
        <v>62</v>
      </c>
      <c r="C10">
        <v>8.5</v>
      </c>
      <c r="D10">
        <v>10</v>
      </c>
      <c r="E10">
        <v>9</v>
      </c>
      <c r="F10">
        <v>7</v>
      </c>
      <c r="G10">
        <v>10</v>
      </c>
      <c r="H10">
        <v>7.5</v>
      </c>
      <c r="Q10">
        <f t="shared" si="0"/>
        <v>52</v>
      </c>
    </row>
    <row r="11" spans="1:17" x14ac:dyDescent="0.25">
      <c r="A11">
        <v>15</v>
      </c>
      <c r="B11" t="s">
        <v>16</v>
      </c>
      <c r="C11">
        <v>17.5</v>
      </c>
      <c r="D11">
        <v>23</v>
      </c>
      <c r="E11">
        <v>25</v>
      </c>
      <c r="F11">
        <v>21</v>
      </c>
      <c r="Q11">
        <f t="shared" si="0"/>
        <v>86.5</v>
      </c>
    </row>
    <row r="12" spans="1:17" x14ac:dyDescent="0.25">
      <c r="A12" t="s">
        <v>75</v>
      </c>
      <c r="B12" t="s">
        <v>16</v>
      </c>
      <c r="C12">
        <v>20</v>
      </c>
      <c r="D12">
        <v>29.3</v>
      </c>
      <c r="Q12">
        <f t="shared" si="0"/>
        <v>49.3</v>
      </c>
    </row>
    <row r="13" spans="1:17" x14ac:dyDescent="0.25">
      <c r="A13">
        <v>17</v>
      </c>
      <c r="B13" t="s">
        <v>16</v>
      </c>
      <c r="Q13">
        <f t="shared" si="0"/>
        <v>0</v>
      </c>
    </row>
    <row r="14" spans="1:17" x14ac:dyDescent="0.25">
      <c r="A14">
        <v>19</v>
      </c>
      <c r="B14" t="s">
        <v>16</v>
      </c>
      <c r="Q14">
        <f t="shared" si="0"/>
        <v>0</v>
      </c>
    </row>
    <row r="15" spans="1:17" x14ac:dyDescent="0.25">
      <c r="A15">
        <v>20</v>
      </c>
      <c r="B15" t="s">
        <v>16</v>
      </c>
      <c r="C15">
        <v>7.3</v>
      </c>
      <c r="Q15">
        <f t="shared" si="0"/>
        <v>7.3</v>
      </c>
    </row>
    <row r="16" spans="1:17" x14ac:dyDescent="0.25">
      <c r="A16">
        <v>25</v>
      </c>
      <c r="B16" t="s">
        <v>16</v>
      </c>
      <c r="Q16">
        <f t="shared" si="0"/>
        <v>0</v>
      </c>
    </row>
    <row r="17" spans="1:17" x14ac:dyDescent="0.25">
      <c r="A17">
        <v>26</v>
      </c>
      <c r="B17" t="s">
        <v>16</v>
      </c>
      <c r="C17">
        <v>9</v>
      </c>
      <c r="Q17">
        <f t="shared" si="0"/>
        <v>9</v>
      </c>
    </row>
    <row r="18" spans="1:17" x14ac:dyDescent="0.25">
      <c r="A18">
        <v>27</v>
      </c>
      <c r="B18" t="s">
        <v>62</v>
      </c>
      <c r="C18">
        <v>6.7</v>
      </c>
      <c r="D18">
        <v>14</v>
      </c>
      <c r="E18">
        <v>13.5</v>
      </c>
      <c r="F18">
        <v>13.5</v>
      </c>
      <c r="G18">
        <v>17</v>
      </c>
      <c r="H18">
        <v>13</v>
      </c>
      <c r="I18">
        <v>13.1</v>
      </c>
      <c r="Q18">
        <f t="shared" si="0"/>
        <v>90.8</v>
      </c>
    </row>
    <row r="19" spans="1:17" x14ac:dyDescent="0.25">
      <c r="A19">
        <v>28</v>
      </c>
      <c r="B19" t="s">
        <v>62</v>
      </c>
      <c r="C19">
        <v>7.4</v>
      </c>
      <c r="D19">
        <v>16</v>
      </c>
      <c r="E19">
        <v>10.4</v>
      </c>
      <c r="F19">
        <v>18</v>
      </c>
      <c r="G19">
        <v>15.1</v>
      </c>
      <c r="H19">
        <v>16</v>
      </c>
      <c r="I19">
        <v>11</v>
      </c>
      <c r="J19">
        <v>16</v>
      </c>
      <c r="K19">
        <v>10</v>
      </c>
      <c r="L19">
        <v>11.5</v>
      </c>
      <c r="M19">
        <v>15</v>
      </c>
      <c r="N19">
        <v>15</v>
      </c>
      <c r="O19">
        <v>21</v>
      </c>
      <c r="P19">
        <v>15.5</v>
      </c>
      <c r="Q19">
        <f>SUM(C19:P19)</f>
        <v>197.89999999999998</v>
      </c>
    </row>
    <row r="20" spans="1:17" x14ac:dyDescent="0.25">
      <c r="A20">
        <v>29</v>
      </c>
      <c r="B20" t="s">
        <v>16</v>
      </c>
      <c r="C20">
        <v>14</v>
      </c>
      <c r="D20">
        <v>33</v>
      </c>
      <c r="E20">
        <v>20</v>
      </c>
      <c r="Q20">
        <f>SUM(C20:M20)</f>
        <v>67</v>
      </c>
    </row>
    <row r="21" spans="1:17" x14ac:dyDescent="0.25">
      <c r="A21">
        <v>30</v>
      </c>
      <c r="B21" t="s">
        <v>16</v>
      </c>
      <c r="Q21">
        <f>SUM(C21:M21)</f>
        <v>0</v>
      </c>
    </row>
    <row r="22" spans="1:17" x14ac:dyDescent="0.25">
      <c r="A22">
        <v>31</v>
      </c>
      <c r="B22" t="s">
        <v>16</v>
      </c>
      <c r="C22">
        <v>11</v>
      </c>
      <c r="D22">
        <v>43</v>
      </c>
      <c r="E22">
        <v>40</v>
      </c>
      <c r="F22">
        <v>20</v>
      </c>
      <c r="G22">
        <v>14</v>
      </c>
      <c r="Q22">
        <f>SUM(C22:M22)</f>
        <v>128</v>
      </c>
    </row>
    <row r="23" spans="1:17" x14ac:dyDescent="0.25">
      <c r="A23">
        <v>32</v>
      </c>
      <c r="B23" t="s">
        <v>16</v>
      </c>
      <c r="C23">
        <v>40</v>
      </c>
      <c r="D23">
        <v>45</v>
      </c>
      <c r="E23">
        <v>23</v>
      </c>
      <c r="F23">
        <v>25</v>
      </c>
      <c r="Q23">
        <f>SUM(C23:M23)</f>
        <v>133</v>
      </c>
    </row>
    <row r="25" spans="1:17" x14ac:dyDescent="0.25">
      <c r="J25" t="s">
        <v>77</v>
      </c>
      <c r="Q25">
        <f>Q10+Q18+Q19+Q28</f>
        <v>340.7</v>
      </c>
    </row>
    <row r="26" spans="1:17" x14ac:dyDescent="0.25">
      <c r="J26" t="s">
        <v>78</v>
      </c>
      <c r="Q26">
        <f>SUM(Q5:Q23)-Q25+Q29</f>
        <v>805.59999999999968</v>
      </c>
    </row>
    <row r="27" spans="1:17" x14ac:dyDescent="0.25">
      <c r="A27" t="s">
        <v>74</v>
      </c>
    </row>
    <row r="28" spans="1:17" x14ac:dyDescent="0.25">
      <c r="A28">
        <v>22</v>
      </c>
      <c r="B28" t="s">
        <v>62</v>
      </c>
      <c r="C28">
        <v>0</v>
      </c>
      <c r="Q28">
        <f t="shared" ref="Q28:Q29" si="1">SUM(C28:L28)</f>
        <v>0</v>
      </c>
    </row>
    <row r="29" spans="1:17" x14ac:dyDescent="0.25">
      <c r="A29">
        <v>8</v>
      </c>
      <c r="B29" t="s">
        <v>16</v>
      </c>
      <c r="C29">
        <v>0</v>
      </c>
      <c r="Q29">
        <f t="shared" si="1"/>
        <v>0</v>
      </c>
    </row>
  </sheetData>
  <mergeCells count="1">
    <mergeCell ref="C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90BCE-2306-4B4E-ADBF-31ED2B3B1006}">
  <dimension ref="A1:N31"/>
  <sheetViews>
    <sheetView topLeftCell="A11" workbookViewId="0">
      <selection activeCell="A32" sqref="A32:XFD32"/>
    </sheetView>
  </sheetViews>
  <sheetFormatPr defaultRowHeight="15" x14ac:dyDescent="0.25"/>
  <sheetData>
    <row r="1" spans="1:14" x14ac:dyDescent="0.25">
      <c r="A1" t="s">
        <v>69</v>
      </c>
    </row>
    <row r="3" spans="1:14" x14ac:dyDescent="0.25">
      <c r="A3" t="s">
        <v>70</v>
      </c>
      <c r="C3" s="43">
        <v>43191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t="s">
        <v>76</v>
      </c>
    </row>
    <row r="4" spans="1:14" x14ac:dyDescent="0.25">
      <c r="A4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>
        <v>1</v>
      </c>
      <c r="B5" t="s">
        <v>16</v>
      </c>
      <c r="C5">
        <v>15</v>
      </c>
      <c r="D5">
        <v>23</v>
      </c>
      <c r="N5">
        <f>SUM(C5:M5)</f>
        <v>38</v>
      </c>
    </row>
    <row r="6" spans="1:14" x14ac:dyDescent="0.25">
      <c r="A6">
        <v>5</v>
      </c>
      <c r="B6" t="s">
        <v>16</v>
      </c>
      <c r="C6">
        <v>14</v>
      </c>
      <c r="D6">
        <v>21.5</v>
      </c>
      <c r="E6">
        <v>22.4</v>
      </c>
      <c r="F6">
        <v>28</v>
      </c>
      <c r="G6">
        <v>20</v>
      </c>
      <c r="H6">
        <v>27</v>
      </c>
      <c r="N6">
        <f t="shared" ref="N6:N23" si="0">SUM(C6:M6)</f>
        <v>132.9</v>
      </c>
    </row>
    <row r="7" spans="1:14" x14ac:dyDescent="0.25">
      <c r="A7">
        <v>6</v>
      </c>
      <c r="B7" t="s">
        <v>16</v>
      </c>
      <c r="C7">
        <v>40</v>
      </c>
      <c r="N7">
        <f t="shared" si="0"/>
        <v>40</v>
      </c>
    </row>
    <row r="8" spans="1:14" x14ac:dyDescent="0.25">
      <c r="A8">
        <v>7</v>
      </c>
      <c r="B8" t="s">
        <v>16</v>
      </c>
      <c r="N8">
        <f t="shared" si="0"/>
        <v>0</v>
      </c>
    </row>
    <row r="9" spans="1:14" x14ac:dyDescent="0.25">
      <c r="A9">
        <v>12</v>
      </c>
      <c r="B9" t="s">
        <v>16</v>
      </c>
      <c r="C9">
        <v>60</v>
      </c>
      <c r="N9">
        <f t="shared" si="0"/>
        <v>60</v>
      </c>
    </row>
    <row r="10" spans="1:14" x14ac:dyDescent="0.25">
      <c r="A10">
        <v>14</v>
      </c>
      <c r="B10" t="s">
        <v>62</v>
      </c>
      <c r="C10">
        <v>10</v>
      </c>
      <c r="D10">
        <v>10.5</v>
      </c>
      <c r="E10">
        <v>15</v>
      </c>
      <c r="F10">
        <v>9</v>
      </c>
      <c r="G10">
        <v>8</v>
      </c>
      <c r="H10">
        <v>9.5</v>
      </c>
      <c r="N10">
        <f t="shared" si="0"/>
        <v>62</v>
      </c>
    </row>
    <row r="11" spans="1:14" x14ac:dyDescent="0.25">
      <c r="A11">
        <v>15</v>
      </c>
      <c r="B11" t="s">
        <v>16</v>
      </c>
      <c r="C11">
        <v>30</v>
      </c>
      <c r="D11">
        <v>14.5</v>
      </c>
      <c r="E11">
        <v>15</v>
      </c>
      <c r="F11">
        <v>14</v>
      </c>
      <c r="G11">
        <v>21</v>
      </c>
      <c r="N11">
        <f t="shared" si="0"/>
        <v>94.5</v>
      </c>
    </row>
    <row r="12" spans="1:14" x14ac:dyDescent="0.25">
      <c r="A12" t="s">
        <v>75</v>
      </c>
      <c r="B12" t="s">
        <v>16</v>
      </c>
      <c r="C12">
        <v>36</v>
      </c>
      <c r="N12">
        <f t="shared" si="0"/>
        <v>36</v>
      </c>
    </row>
    <row r="13" spans="1:14" x14ac:dyDescent="0.25">
      <c r="A13">
        <v>17</v>
      </c>
      <c r="B13" t="s">
        <v>16</v>
      </c>
      <c r="N13">
        <f t="shared" si="0"/>
        <v>0</v>
      </c>
    </row>
    <row r="14" spans="1:14" x14ac:dyDescent="0.25">
      <c r="A14">
        <v>19</v>
      </c>
      <c r="B14" t="s">
        <v>16</v>
      </c>
      <c r="N14">
        <f t="shared" si="0"/>
        <v>0</v>
      </c>
    </row>
    <row r="15" spans="1:14" x14ac:dyDescent="0.25">
      <c r="A15">
        <v>20</v>
      </c>
      <c r="B15" t="s">
        <v>16</v>
      </c>
      <c r="C15">
        <v>15</v>
      </c>
      <c r="D15">
        <v>7</v>
      </c>
      <c r="N15">
        <f t="shared" si="0"/>
        <v>22</v>
      </c>
    </row>
    <row r="16" spans="1:14" x14ac:dyDescent="0.25">
      <c r="A16">
        <v>25</v>
      </c>
      <c r="B16" t="s">
        <v>16</v>
      </c>
      <c r="C16">
        <v>25</v>
      </c>
      <c r="N16">
        <f t="shared" si="0"/>
        <v>25</v>
      </c>
    </row>
    <row r="17" spans="1:14" x14ac:dyDescent="0.25">
      <c r="A17">
        <v>26</v>
      </c>
      <c r="B17" t="s">
        <v>16</v>
      </c>
      <c r="C17">
        <v>6</v>
      </c>
      <c r="N17">
        <f t="shared" si="0"/>
        <v>6</v>
      </c>
    </row>
    <row r="18" spans="1:14" x14ac:dyDescent="0.25">
      <c r="A18">
        <v>27</v>
      </c>
      <c r="B18" t="s">
        <v>62</v>
      </c>
      <c r="C18">
        <v>15</v>
      </c>
      <c r="D18">
        <v>18.5</v>
      </c>
      <c r="E18">
        <v>15.5</v>
      </c>
      <c r="F18">
        <v>21</v>
      </c>
      <c r="G18">
        <v>9</v>
      </c>
      <c r="N18">
        <f t="shared" si="0"/>
        <v>79</v>
      </c>
    </row>
    <row r="19" spans="1:14" x14ac:dyDescent="0.25">
      <c r="A19">
        <v>28</v>
      </c>
      <c r="B19" t="s">
        <v>62</v>
      </c>
      <c r="C19">
        <v>13.5</v>
      </c>
      <c r="D19">
        <v>22</v>
      </c>
      <c r="E19">
        <v>9</v>
      </c>
      <c r="F19">
        <v>14</v>
      </c>
      <c r="G19">
        <v>28.2</v>
      </c>
      <c r="H19">
        <v>15.5</v>
      </c>
      <c r="I19">
        <v>21</v>
      </c>
      <c r="J19">
        <v>18.399999999999999</v>
      </c>
      <c r="K19">
        <v>19</v>
      </c>
      <c r="N19">
        <f t="shared" si="0"/>
        <v>160.6</v>
      </c>
    </row>
    <row r="20" spans="1:14" x14ac:dyDescent="0.25">
      <c r="A20">
        <v>29</v>
      </c>
      <c r="B20" t="s">
        <v>16</v>
      </c>
      <c r="N20">
        <f t="shared" si="0"/>
        <v>0</v>
      </c>
    </row>
    <row r="21" spans="1:14" x14ac:dyDescent="0.25">
      <c r="A21">
        <v>30</v>
      </c>
      <c r="B21" t="s">
        <v>16</v>
      </c>
      <c r="C21">
        <v>40</v>
      </c>
      <c r="N21">
        <f t="shared" si="0"/>
        <v>40</v>
      </c>
    </row>
    <row r="22" spans="1:14" x14ac:dyDescent="0.25">
      <c r="A22">
        <v>31</v>
      </c>
      <c r="B22" t="s">
        <v>16</v>
      </c>
      <c r="C22">
        <v>30</v>
      </c>
      <c r="D22">
        <v>10</v>
      </c>
      <c r="N22">
        <f t="shared" si="0"/>
        <v>40</v>
      </c>
    </row>
    <row r="23" spans="1:14" x14ac:dyDescent="0.25">
      <c r="A23">
        <v>32</v>
      </c>
      <c r="B23" t="s">
        <v>16</v>
      </c>
      <c r="C23">
        <v>43</v>
      </c>
      <c r="D23">
        <v>30</v>
      </c>
      <c r="E23">
        <v>32</v>
      </c>
      <c r="F23">
        <v>30</v>
      </c>
      <c r="G23">
        <v>38</v>
      </c>
      <c r="N23">
        <f t="shared" si="0"/>
        <v>173</v>
      </c>
    </row>
    <row r="25" spans="1:14" x14ac:dyDescent="0.25">
      <c r="J25" t="s">
        <v>77</v>
      </c>
      <c r="N25">
        <f>N10+N18+N19+N28</f>
        <v>339.6</v>
      </c>
    </row>
    <row r="26" spans="1:14" x14ac:dyDescent="0.25">
      <c r="J26" t="s">
        <v>78</v>
      </c>
      <c r="N26">
        <f>SUM(N5:N23)-N25+SUM(N29:N31)</f>
        <v>797.09999999999991</v>
      </c>
    </row>
    <row r="27" spans="1:14" x14ac:dyDescent="0.25">
      <c r="A27" t="s">
        <v>74</v>
      </c>
    </row>
    <row r="28" spans="1:14" x14ac:dyDescent="0.25">
      <c r="A28">
        <v>22</v>
      </c>
      <c r="B28" t="s">
        <v>62</v>
      </c>
      <c r="C28">
        <v>38</v>
      </c>
      <c r="N28">
        <f t="shared" ref="N28:N31" si="1">SUM(C28:L28)</f>
        <v>38</v>
      </c>
    </row>
    <row r="29" spans="1:14" x14ac:dyDescent="0.25">
      <c r="A29">
        <v>8</v>
      </c>
      <c r="B29" t="s">
        <v>16</v>
      </c>
      <c r="N29">
        <f t="shared" si="1"/>
        <v>0</v>
      </c>
    </row>
    <row r="30" spans="1:14" x14ac:dyDescent="0.25">
      <c r="A30" t="s">
        <v>92</v>
      </c>
      <c r="B30" t="s">
        <v>16</v>
      </c>
      <c r="C30">
        <v>17</v>
      </c>
      <c r="D30">
        <v>20</v>
      </c>
      <c r="E30">
        <v>27</v>
      </c>
      <c r="F30">
        <v>24</v>
      </c>
      <c r="G30">
        <v>15</v>
      </c>
      <c r="H30">
        <v>12.6</v>
      </c>
      <c r="I30">
        <v>4.0999999999999996</v>
      </c>
      <c r="N30">
        <f t="shared" si="1"/>
        <v>119.69999999999999</v>
      </c>
    </row>
    <row r="31" spans="1:14" x14ac:dyDescent="0.25">
      <c r="A31" t="s">
        <v>93</v>
      </c>
      <c r="B31" t="s">
        <v>16</v>
      </c>
      <c r="C31">
        <v>8</v>
      </c>
      <c r="N31">
        <f t="shared" si="1"/>
        <v>8</v>
      </c>
    </row>
  </sheetData>
  <mergeCells count="1">
    <mergeCell ref="C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A65B-3E30-47D3-B888-7E8435B6C82F}">
  <dimension ref="A1:N34"/>
  <sheetViews>
    <sheetView topLeftCell="A21" workbookViewId="0">
      <selection activeCell="N25" sqref="N25"/>
    </sheetView>
  </sheetViews>
  <sheetFormatPr defaultRowHeight="15" x14ac:dyDescent="0.25"/>
  <cols>
    <col min="1" max="1" width="11.140625" customWidth="1"/>
  </cols>
  <sheetData>
    <row r="1" spans="1:14" x14ac:dyDescent="0.25">
      <c r="A1" t="s">
        <v>69</v>
      </c>
    </row>
    <row r="3" spans="1:14" x14ac:dyDescent="0.25">
      <c r="A3" t="s">
        <v>70</v>
      </c>
      <c r="C3" s="43">
        <v>43221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t="s">
        <v>76</v>
      </c>
    </row>
    <row r="4" spans="1:14" x14ac:dyDescent="0.25">
      <c r="A4" t="s">
        <v>71</v>
      </c>
      <c r="B4" t="s">
        <v>73</v>
      </c>
      <c r="C4" t="s">
        <v>72</v>
      </c>
      <c r="D4" t="s">
        <v>72</v>
      </c>
      <c r="E4" t="s">
        <v>72</v>
      </c>
      <c r="F4" t="s">
        <v>72</v>
      </c>
      <c r="G4" t="s">
        <v>72</v>
      </c>
      <c r="H4" t="s">
        <v>72</v>
      </c>
      <c r="I4" t="s">
        <v>72</v>
      </c>
      <c r="J4" t="s">
        <v>72</v>
      </c>
      <c r="K4" t="s">
        <v>72</v>
      </c>
      <c r="L4" t="s">
        <v>72</v>
      </c>
      <c r="M4" t="s">
        <v>72</v>
      </c>
      <c r="N4" t="s">
        <v>72</v>
      </c>
    </row>
    <row r="5" spans="1:14" x14ac:dyDescent="0.25">
      <c r="A5">
        <v>1</v>
      </c>
      <c r="B5" t="s">
        <v>16</v>
      </c>
      <c r="C5">
        <v>40</v>
      </c>
      <c r="N5">
        <f>SUM(C5:M5)</f>
        <v>40</v>
      </c>
    </row>
    <row r="6" spans="1:14" x14ac:dyDescent="0.25">
      <c r="A6">
        <v>5</v>
      </c>
      <c r="B6" t="s">
        <v>16</v>
      </c>
      <c r="C6">
        <v>20</v>
      </c>
      <c r="D6">
        <v>20</v>
      </c>
      <c r="E6">
        <v>9</v>
      </c>
      <c r="F6">
        <v>15</v>
      </c>
      <c r="G6">
        <v>11</v>
      </c>
      <c r="H6">
        <v>16</v>
      </c>
      <c r="I6">
        <v>14.5</v>
      </c>
      <c r="N6">
        <f t="shared" ref="N6:N23" si="0">SUM(C6:M6)</f>
        <v>105.5</v>
      </c>
    </row>
    <row r="7" spans="1:14" x14ac:dyDescent="0.25">
      <c r="A7">
        <v>6</v>
      </c>
      <c r="B7" t="s">
        <v>16</v>
      </c>
      <c r="N7">
        <f t="shared" si="0"/>
        <v>0</v>
      </c>
    </row>
    <row r="8" spans="1:14" x14ac:dyDescent="0.25">
      <c r="A8">
        <v>7</v>
      </c>
      <c r="B8" t="s">
        <v>16</v>
      </c>
      <c r="N8">
        <f t="shared" si="0"/>
        <v>0</v>
      </c>
    </row>
    <row r="9" spans="1:14" x14ac:dyDescent="0.25">
      <c r="A9">
        <v>12</v>
      </c>
      <c r="B9" t="s">
        <v>16</v>
      </c>
      <c r="N9">
        <f t="shared" si="0"/>
        <v>0</v>
      </c>
    </row>
    <row r="10" spans="1:14" x14ac:dyDescent="0.25">
      <c r="A10">
        <v>14</v>
      </c>
      <c r="B10" t="s">
        <v>62</v>
      </c>
      <c r="C10">
        <v>9</v>
      </c>
      <c r="D10">
        <v>9</v>
      </c>
      <c r="E10">
        <v>11</v>
      </c>
      <c r="F10">
        <v>10</v>
      </c>
      <c r="G10">
        <v>10</v>
      </c>
      <c r="H10">
        <v>11</v>
      </c>
      <c r="I10">
        <v>9.5</v>
      </c>
      <c r="N10">
        <f t="shared" si="0"/>
        <v>69.5</v>
      </c>
    </row>
    <row r="11" spans="1:14" x14ac:dyDescent="0.25">
      <c r="A11">
        <v>15</v>
      </c>
      <c r="B11" t="s">
        <v>16</v>
      </c>
      <c r="C11">
        <v>23.5</v>
      </c>
      <c r="D11">
        <v>4</v>
      </c>
      <c r="E11">
        <v>32.5</v>
      </c>
      <c r="F11">
        <v>15.5</v>
      </c>
      <c r="G11">
        <v>34.299999999999997</v>
      </c>
      <c r="H11">
        <v>35</v>
      </c>
      <c r="I11">
        <v>37.5</v>
      </c>
      <c r="N11">
        <f t="shared" si="0"/>
        <v>182.3</v>
      </c>
    </row>
    <row r="12" spans="1:14" x14ac:dyDescent="0.25">
      <c r="A12" t="s">
        <v>75</v>
      </c>
      <c r="B12" t="s">
        <v>16</v>
      </c>
      <c r="N12">
        <f t="shared" si="0"/>
        <v>0</v>
      </c>
    </row>
    <row r="13" spans="1:14" x14ac:dyDescent="0.25">
      <c r="A13">
        <v>17</v>
      </c>
      <c r="B13" t="s">
        <v>16</v>
      </c>
      <c r="N13">
        <f t="shared" si="0"/>
        <v>0</v>
      </c>
    </row>
    <row r="14" spans="1:14" x14ac:dyDescent="0.25">
      <c r="A14">
        <v>19</v>
      </c>
      <c r="B14" t="s">
        <v>16</v>
      </c>
      <c r="N14">
        <f t="shared" si="0"/>
        <v>0</v>
      </c>
    </row>
    <row r="15" spans="1:14" x14ac:dyDescent="0.25">
      <c r="A15">
        <v>20</v>
      </c>
      <c r="B15" t="s">
        <v>16</v>
      </c>
      <c r="C15">
        <v>20.5</v>
      </c>
      <c r="D15">
        <v>11.3</v>
      </c>
      <c r="E15">
        <v>13.4</v>
      </c>
      <c r="F15">
        <v>13.5</v>
      </c>
      <c r="G15">
        <v>13</v>
      </c>
      <c r="H15">
        <v>13</v>
      </c>
      <c r="N15">
        <f t="shared" si="0"/>
        <v>84.7</v>
      </c>
    </row>
    <row r="16" spans="1:14" x14ac:dyDescent="0.25">
      <c r="A16">
        <v>25</v>
      </c>
      <c r="B16" t="s">
        <v>16</v>
      </c>
      <c r="N16">
        <f t="shared" si="0"/>
        <v>0</v>
      </c>
    </row>
    <row r="17" spans="1:14" x14ac:dyDescent="0.25">
      <c r="A17">
        <v>26</v>
      </c>
      <c r="B17" t="s">
        <v>16</v>
      </c>
      <c r="C17">
        <v>9</v>
      </c>
      <c r="D17">
        <v>10</v>
      </c>
      <c r="N17">
        <f t="shared" si="0"/>
        <v>19</v>
      </c>
    </row>
    <row r="18" spans="1:14" x14ac:dyDescent="0.25">
      <c r="A18">
        <v>27</v>
      </c>
      <c r="B18" t="s">
        <v>62</v>
      </c>
      <c r="C18">
        <v>10</v>
      </c>
      <c r="D18">
        <v>12</v>
      </c>
      <c r="E18">
        <v>17</v>
      </c>
      <c r="F18">
        <v>12.5</v>
      </c>
      <c r="N18">
        <f t="shared" si="0"/>
        <v>51.5</v>
      </c>
    </row>
    <row r="19" spans="1:14" x14ac:dyDescent="0.25">
      <c r="A19">
        <v>28</v>
      </c>
      <c r="B19" t="s">
        <v>62</v>
      </c>
      <c r="C19">
        <v>23.5</v>
      </c>
      <c r="D19">
        <v>23.5</v>
      </c>
      <c r="E19">
        <v>21</v>
      </c>
      <c r="F19">
        <v>21.6</v>
      </c>
      <c r="G19">
        <v>17.600000000000001</v>
      </c>
      <c r="H19">
        <v>19.399999999999999</v>
      </c>
      <c r="N19">
        <f t="shared" si="0"/>
        <v>126.6</v>
      </c>
    </row>
    <row r="20" spans="1:14" x14ac:dyDescent="0.25">
      <c r="A20">
        <v>29</v>
      </c>
      <c r="B20" t="s">
        <v>16</v>
      </c>
      <c r="C20">
        <v>33.5</v>
      </c>
      <c r="D20">
        <v>13</v>
      </c>
      <c r="N20">
        <f t="shared" si="0"/>
        <v>46.5</v>
      </c>
    </row>
    <row r="21" spans="1:14" x14ac:dyDescent="0.25">
      <c r="A21">
        <v>30</v>
      </c>
      <c r="B21" t="s">
        <v>16</v>
      </c>
      <c r="C21">
        <v>30.6</v>
      </c>
      <c r="N21">
        <f t="shared" si="0"/>
        <v>30.6</v>
      </c>
    </row>
    <row r="22" spans="1:14" x14ac:dyDescent="0.25">
      <c r="A22">
        <v>31</v>
      </c>
      <c r="B22" t="s">
        <v>16</v>
      </c>
      <c r="C22">
        <v>23</v>
      </c>
      <c r="N22">
        <f t="shared" si="0"/>
        <v>23</v>
      </c>
    </row>
    <row r="23" spans="1:14" x14ac:dyDescent="0.25">
      <c r="A23">
        <v>32</v>
      </c>
      <c r="B23" t="s">
        <v>16</v>
      </c>
      <c r="C23">
        <v>40</v>
      </c>
      <c r="D23">
        <v>34</v>
      </c>
      <c r="E23">
        <v>36</v>
      </c>
      <c r="F23">
        <v>15.7</v>
      </c>
      <c r="G23">
        <v>30</v>
      </c>
      <c r="H23">
        <v>20</v>
      </c>
      <c r="I23">
        <v>29</v>
      </c>
      <c r="N23">
        <f t="shared" si="0"/>
        <v>204.7</v>
      </c>
    </row>
    <row r="25" spans="1:14" x14ac:dyDescent="0.25">
      <c r="J25" t="s">
        <v>77</v>
      </c>
      <c r="N25">
        <f>N10+N18+N19+N28+N33</f>
        <v>247.6</v>
      </c>
    </row>
    <row r="26" spans="1:14" x14ac:dyDescent="0.25">
      <c r="J26" t="s">
        <v>78</v>
      </c>
      <c r="N26">
        <f>SUM(N5:N23)-N25+SUM(N29:N32)+N34</f>
        <v>736.30000000000007</v>
      </c>
    </row>
    <row r="27" spans="1:14" x14ac:dyDescent="0.25">
      <c r="A27" t="s">
        <v>74</v>
      </c>
    </row>
    <row r="28" spans="1:14" x14ac:dyDescent="0.25">
      <c r="A28">
        <v>22</v>
      </c>
      <c r="B28" t="s">
        <v>62</v>
      </c>
      <c r="N28">
        <f t="shared" ref="N28:N31" si="1">SUM(C28:L28)</f>
        <v>0</v>
      </c>
    </row>
    <row r="29" spans="1:14" x14ac:dyDescent="0.25">
      <c r="A29">
        <v>8</v>
      </c>
      <c r="B29" t="s">
        <v>16</v>
      </c>
      <c r="N29">
        <f t="shared" si="1"/>
        <v>0</v>
      </c>
    </row>
    <row r="30" spans="1:14" x14ac:dyDescent="0.25">
      <c r="A30" t="s">
        <v>92</v>
      </c>
      <c r="B30" t="s">
        <v>16</v>
      </c>
      <c r="N30">
        <f t="shared" si="1"/>
        <v>0</v>
      </c>
    </row>
    <row r="31" spans="1:14" x14ac:dyDescent="0.25">
      <c r="A31" t="s">
        <v>93</v>
      </c>
      <c r="B31" t="s">
        <v>16</v>
      </c>
      <c r="N31">
        <f t="shared" si="1"/>
        <v>0</v>
      </c>
    </row>
    <row r="32" spans="1:14" ht="36" customHeight="1" x14ac:dyDescent="0.25">
      <c r="A32" s="29" t="s">
        <v>85</v>
      </c>
      <c r="B32" t="s">
        <v>16</v>
      </c>
      <c r="C32">
        <v>10</v>
      </c>
      <c r="D32">
        <v>10</v>
      </c>
      <c r="E32">
        <v>10</v>
      </c>
      <c r="F32">
        <v>10</v>
      </c>
    </row>
    <row r="33" spans="1:3" x14ac:dyDescent="0.25">
      <c r="A33" t="s">
        <v>97</v>
      </c>
      <c r="B33" t="s">
        <v>62</v>
      </c>
      <c r="C33">
        <v>4</v>
      </c>
    </row>
    <row r="34" spans="1:3" x14ac:dyDescent="0.25">
      <c r="A34" t="s">
        <v>98</v>
      </c>
      <c r="B34" t="s">
        <v>16</v>
      </c>
      <c r="C34">
        <v>13</v>
      </c>
    </row>
  </sheetData>
  <mergeCells count="1">
    <mergeCell ref="C3:M3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D6F91-27B7-4E1E-9E24-EAB051DE591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WHEELED VEH INV</vt:lpstr>
      <vt:lpstr>Sheet1</vt:lpstr>
      <vt:lpstr>Sheet6</vt:lpstr>
      <vt:lpstr>FUEL JAN</vt:lpstr>
      <vt:lpstr>FUEL FEB</vt:lpstr>
      <vt:lpstr>FUEL MAR</vt:lpstr>
      <vt:lpstr>FUEL APR</vt:lpstr>
      <vt:lpstr>FUEL MAY</vt:lpstr>
      <vt:lpstr>Sheet2</vt:lpstr>
      <vt:lpstr>Sheet3</vt:lpstr>
      <vt:lpstr>Sheet4</vt:lpstr>
      <vt:lpstr>FUEL JUN</vt:lpstr>
      <vt:lpstr>FUEL JULY</vt:lpstr>
      <vt:lpstr>FUEL AUG</vt:lpstr>
      <vt:lpstr>FUEL SEP</vt:lpstr>
      <vt:lpstr>FUEL OCT</vt:lpstr>
      <vt:lpstr>FUEL NOV</vt:lpstr>
      <vt:lpstr>FUEL BY VEHICLE</vt:lpstr>
      <vt:lpstr>'FUEL BY VEHICLE'!Print_Area</vt:lpstr>
      <vt:lpstr>'WHEELED VEH INV'!Print_Area</vt:lpstr>
      <vt:lpstr>'WHEELED VEH INV'!Print_Titles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2018-12-15T18:52:21Z</cp:lastPrinted>
  <dcterms:created xsi:type="dcterms:W3CDTF">2018-11-01T13:02:53Z</dcterms:created>
  <dcterms:modified xsi:type="dcterms:W3CDTF">2018-12-24T21:00:25Z</dcterms:modified>
</cp:coreProperties>
</file>